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bookViews>
    <workbookView xWindow="0" yWindow="0" windowWidth="21570" windowHeight="7980" activeTab="0"/>
  </bookViews>
  <sheets>
    <sheet name="Rekapitulace stavby" sheetId="1" r:id="rId1"/>
    <sheet name="00 - Vedlejší rozpočtové ..." sheetId="2" r:id="rId2"/>
    <sheet name="01 - Bourací práce,demolice" sheetId="3" r:id="rId3"/>
    <sheet name="02 - Stavební práce" sheetId="4" r:id="rId4"/>
    <sheet name="03 - Ústřední topení" sheetId="5" r:id="rId5"/>
    <sheet name="04 - Zdravotechnika" sheetId="6" r:id="rId6"/>
    <sheet name="05-01 - Silnoproud" sheetId="7" r:id="rId7"/>
    <sheet name="05-02 - Telefonní rozvody" sheetId="8" r:id="rId8"/>
    <sheet name="05-03 - Domácí telefon" sheetId="9" r:id="rId9"/>
    <sheet name="05-04 - Televize" sheetId="10" r:id="rId10"/>
    <sheet name="05-05 - Datová síť" sheetId="11" r:id="rId11"/>
    <sheet name="06-06 - Osvětlení " sheetId="12" r:id="rId12"/>
    <sheet name="06-07 - Hromosvody" sheetId="13" r:id="rId13"/>
    <sheet name="06-08 - Rozvaděče" sheetId="14" r:id="rId14"/>
    <sheet name="06-09 - Pomocné práce" sheetId="15" r:id="rId15"/>
    <sheet name="06-10 - Ostatní práce" sheetId="16" r:id="rId16"/>
    <sheet name="06 - Venkovní úpravy - ra..." sheetId="17" r:id="rId17"/>
    <sheet name="Pokyny pro vyplnění" sheetId="18" r:id="rId18"/>
  </sheets>
  <definedNames>
    <definedName name="_xlnm._FilterDatabase" localSheetId="1" hidden="1">'00 - Vedlejší rozpočtové ...'!$C$78:$K$90</definedName>
    <definedName name="_xlnm._FilterDatabase" localSheetId="2" hidden="1">'01 - Bourací práce,demolice'!$C$81:$K$115</definedName>
    <definedName name="_xlnm._FilterDatabase" localSheetId="3" hidden="1">'02 - Stavební práce'!$C$100:$K$863</definedName>
    <definedName name="_xlnm._FilterDatabase" localSheetId="4" hidden="1">'03 - Ústřední topení'!$C$82:$K$137</definedName>
    <definedName name="_xlnm._FilterDatabase" localSheetId="5" hidden="1">'04 - Zdravotechnika'!$C$91:$K$257</definedName>
    <definedName name="_xlnm._FilterDatabase" localSheetId="6" hidden="1">'05-01 - Silnoproud'!$C$83:$K$154</definedName>
    <definedName name="_xlnm._FilterDatabase" localSheetId="7" hidden="1">'05-02 - Telefonní rozvody'!$C$83:$K$102</definedName>
    <definedName name="_xlnm._FilterDatabase" localSheetId="8" hidden="1">'05-03 - Domácí telefon'!$C$83:$K$102</definedName>
    <definedName name="_xlnm._FilterDatabase" localSheetId="9" hidden="1">'05-04 - Televize'!$C$83:$K$116</definedName>
    <definedName name="_xlnm._FilterDatabase" localSheetId="10" hidden="1">'05-05 - Datová síť'!$C$83:$K$106</definedName>
    <definedName name="_xlnm._FilterDatabase" localSheetId="16" hidden="1">'06 - Venkovní úpravy - ra...'!$C$85:$K$143</definedName>
    <definedName name="_xlnm._FilterDatabase" localSheetId="11" hidden="1">'06-06 - Osvětlení '!$C$83:$K$97</definedName>
    <definedName name="_xlnm._FilterDatabase" localSheetId="12" hidden="1">'06-07 - Hromosvody'!$C$86:$K$120</definedName>
    <definedName name="_xlnm._FilterDatabase" localSheetId="13" hidden="1">'06-08 - Rozvaděče'!$C$84:$K$107</definedName>
    <definedName name="_xlnm._FilterDatabase" localSheetId="14" hidden="1">'06-09 - Pomocné práce'!$C$86:$K$102</definedName>
    <definedName name="_xlnm._FilterDatabase" localSheetId="15" hidden="1">'06-10 - Ostatní práce'!$C$83:$K$91</definedName>
    <definedName name="_xlnm.Print_Area" localSheetId="1">'00 - Vedlejší rozpočtové ...'!$C$4:$J$36,'00 - Vedlejší rozpočtové ...'!$C$42:$J$60,'00 - Vedlejší rozpočtové ...'!$C$66:$K$90</definedName>
    <definedName name="_xlnm.Print_Area" localSheetId="2">'01 - Bourací práce,demolice'!$C$4:$J$36,'01 - Bourací práce,demolice'!$C$42:$J$63,'01 - Bourací práce,demolice'!$C$69:$K$115</definedName>
    <definedName name="_xlnm.Print_Area" localSheetId="3">'02 - Stavební práce'!$C$4:$J$36,'02 - Stavební práce'!$C$42:$J$82,'02 - Stavební práce'!$C$88:$K$863</definedName>
    <definedName name="_xlnm.Print_Area" localSheetId="4">'03 - Ústřední topení'!$C$4:$J$36,'03 - Ústřední topení'!$C$42:$J$64,'03 - Ústřední topení'!$C$70:$K$137</definedName>
    <definedName name="_xlnm.Print_Area" localSheetId="5">'04 - Zdravotechnika'!$C$4:$J$36,'04 - Zdravotechnika'!$C$42:$J$73,'04 - Zdravotechnika'!$C$79:$K$257</definedName>
    <definedName name="_xlnm.Print_Area" localSheetId="6">'05-01 - Silnoproud'!$C$4:$J$38,'05-01 - Silnoproud'!$C$44:$J$63,'05-01 - Silnoproud'!$C$69:$K$154</definedName>
    <definedName name="_xlnm.Print_Area" localSheetId="7">'05-02 - Telefonní rozvody'!$C$4:$J$38,'05-02 - Telefonní rozvody'!$C$44:$J$63,'05-02 - Telefonní rozvody'!$C$69:$K$102</definedName>
    <definedName name="_xlnm.Print_Area" localSheetId="8">'05-03 - Domácí telefon'!$C$4:$J$38,'05-03 - Domácí telefon'!$C$44:$J$63,'05-03 - Domácí telefon'!$C$69:$K$102</definedName>
    <definedName name="_xlnm.Print_Area" localSheetId="9">'05-04 - Televize'!$C$4:$J$38,'05-04 - Televize'!$C$44:$J$63,'05-04 - Televize'!$C$69:$K$116</definedName>
    <definedName name="_xlnm.Print_Area" localSheetId="10">'05-05 - Datová síť'!$C$4:$J$38,'05-05 - Datová síť'!$C$44:$J$63,'05-05 - Datová síť'!$C$69:$K$106</definedName>
    <definedName name="_xlnm.Print_Area" localSheetId="16">'06 - Venkovní úpravy - ra...'!$C$4:$J$36,'06 - Venkovní úpravy - ra...'!$C$42:$J$67,'06 - Venkovní úpravy - ra...'!$C$73:$K$143</definedName>
    <definedName name="_xlnm.Print_Area" localSheetId="11">'06-06 - Osvětlení '!$C$4:$J$38,'06-06 - Osvětlení '!$C$44:$J$63,'06-06 - Osvětlení '!$C$69:$K$97</definedName>
    <definedName name="_xlnm.Print_Area" localSheetId="12">'06-07 - Hromosvody'!$C$4:$J$38,'06-07 - Hromosvody'!$C$44:$J$66,'06-07 - Hromosvody'!$C$72:$K$120</definedName>
    <definedName name="_xlnm.Print_Area" localSheetId="13">'06-08 - Rozvaděče'!$C$4:$J$38,'06-08 - Rozvaděče'!$C$44:$J$64,'06-08 - Rozvaděče'!$C$70:$K$107</definedName>
    <definedName name="_xlnm.Print_Area" localSheetId="14">'06-09 - Pomocné práce'!$C$4:$J$38,'06-09 - Pomocné práce'!$C$44:$J$66,'06-09 - Pomocné práce'!$C$72:$K$102</definedName>
    <definedName name="_xlnm.Print_Area" localSheetId="15">'06-10 - Ostatní práce'!$C$4:$J$38,'06-10 - Ostatní práce'!$C$44:$J$63,'06-10 - Ostatní práce'!$C$69:$K$91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  <definedName name="_xlnm.Print_Titles" localSheetId="0">'Rekapitulace stavby'!$49:$49</definedName>
    <definedName name="_xlnm.Print_Titles" localSheetId="1">'00 - Vedlejší rozpočtové ...'!$78:$78</definedName>
    <definedName name="_xlnm.Print_Titles" localSheetId="3">'02 - Stavební práce'!$100:$100</definedName>
    <definedName name="_xlnm.Print_Titles" localSheetId="4">'03 - Ústřední topení'!$82:$82</definedName>
    <definedName name="_xlnm.Print_Titles" localSheetId="5">'04 - Zdravotechnika'!$91:$91</definedName>
    <definedName name="_xlnm.Print_Titles" localSheetId="6">'05-01 - Silnoproud'!$83:$83</definedName>
    <definedName name="_xlnm.Print_Titles" localSheetId="7">'05-02 - Telefonní rozvody'!$83:$83</definedName>
    <definedName name="_xlnm.Print_Titles" localSheetId="8">'05-03 - Domácí telefon'!$83:$83</definedName>
    <definedName name="_xlnm.Print_Titles" localSheetId="9">'05-04 - Televize'!$83:$83</definedName>
    <definedName name="_xlnm.Print_Titles" localSheetId="10">'05-05 - Datová síť'!$83:$83</definedName>
    <definedName name="_xlnm.Print_Titles" localSheetId="11">'06-06 - Osvětlení '!$83:$83</definedName>
    <definedName name="_xlnm.Print_Titles" localSheetId="12">'06-07 - Hromosvody'!$86:$86</definedName>
    <definedName name="_xlnm.Print_Titles" localSheetId="13">'06-08 - Rozvaděče'!$84:$84</definedName>
    <definedName name="_xlnm.Print_Titles" localSheetId="14">'06-09 - Pomocné práce'!$86:$86</definedName>
    <definedName name="_xlnm.Print_Titles" localSheetId="15">'06-10 - Ostatní práce'!$83:$83</definedName>
    <definedName name="_xlnm.Print_Titles" localSheetId="16">'06 - Venkovní úpravy - ra...'!$85:$85</definedName>
  </definedNames>
  <calcPr calcId="162913"/>
</workbook>
</file>

<file path=xl/sharedStrings.xml><?xml version="1.0" encoding="utf-8"?>
<sst xmlns="http://schemas.openxmlformats.org/spreadsheetml/2006/main" count="18051" uniqueCount="3135">
  <si>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</si>
  <si>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</si>
  <si>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</si>
  <si>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</si>
  <si>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</si>
  <si>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</si>
  <si>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</si>
  <si>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{6d263aa4-4df5-4894-af23-c2b35c371aa5}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</si>
  <si>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</si>
  <si>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</si>
  <si>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</si>
  <si>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</si>
  <si>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</si>
  <si>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</si>
  <si>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</si>
  <si>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</si>
  <si>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</si>
  <si>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</si>
  <si>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</si>
  <si>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</si>
  <si>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Mateřská školka Košetice</t>
  </si>
  <si>
    <t>KSO:</t>
  </si>
  <si>
    <t>CC-CZ:</t>
  </si>
  <si>
    <t>Místo:</t>
  </si>
  <si>
    <t xml:space="preserve"> </t>
  </si>
  <si>
    <t>Datum:</t>
  </si>
  <si>
    <t>03.05.2017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</si>
  <si>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</si>
  <si>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</si>
  <si>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</si>
  <si>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</si>
  <si>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</si>
  <si>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</si>
  <si>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</si>
  <si>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</si>
  <si>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</si>
  <si>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</si>
  <si>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</si>
  <si>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</si>
  <si>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</si>
  <si>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</si>
  <si>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</si>
  <si>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</si>
  <si>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</si>
  <si>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</si>
  <si>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</si>
  <si>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</si>
  <si>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</si>
  <si>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</si>
  <si>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</si>
  <si>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</si>
  <si>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</si>
  <si>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</si>
  <si>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</si>
  <si>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</si>
  <si>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</si>
  <si>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</si>
  <si>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</si>
  <si>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</si>
  <si>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</si>
  <si>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</si>
  <si>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</si>
  <si>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</si>
  <si>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</si>
  <si>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</si>
  <si>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</si>
  <si>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</si>
  <si>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</si>
  <si>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</si>
  <si>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</si>
  <si>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</si>
  <si>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</si>
  <si>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</si>
  <si>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</si>
  <si>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</si>
  <si>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</si>
  <si>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STA</t>
  </si>
  <si>
    <t>1</t>
  </si>
  <si>
    <t>{c1dadef0-e3ee-4481-b928-b4430879b4be}</t>
  </si>
  <si>
    <t>2</t>
  </si>
  <si>
    <t>01</t>
  </si>
  <si>
    <t>Bourací práce,demolice</t>
  </si>
  <si>
    <t>{24e0ff42-54e4-4bc2-8438-d060b7dd0f79}</t>
  </si>
  <si>
    <t>02</t>
  </si>
  <si>
    <t>Stavební práce</t>
  </si>
  <si>
    <t>{3ea7dcfa-53fb-4a3d-9505-a7ec0509c926}</t>
  </si>
  <si>
    <t>03</t>
  </si>
  <si>
    <t>Ústřední topení</t>
  </si>
  <si>
    <t>{0baa1dc5-988f-4df2-bff1-794ee84c67ae}</t>
  </si>
  <si>
    <t>04</t>
  </si>
  <si>
    <t>Zdravotechnika</t>
  </si>
  <si>
    <t>{64b1f862-3bc9-4d52-a1eb-669aa1b385e2}</t>
  </si>
  <si>
    <t>05</t>
  </si>
  <si>
    <t>Elektroinstalace</t>
  </si>
  <si>
    <t>{9df0747b-262b-4e66-9193-909491115a86}</t>
  </si>
  <si>
    <t>05-01</t>
  </si>
  <si>
    <t>Silnoproud</t>
  </si>
  <si>
    <t>Soupis</t>
  </si>
  <si>
    <t>{9d1d7681-94a8-49c7-b5ca-e07059406725}</t>
  </si>
  <si>
    <t>05-02</t>
  </si>
  <si>
    <t>Telefonní rozvody</t>
  </si>
  <si>
    <t>{36a376f2-c864-4fb1-9a27-d3054962f282}</t>
  </si>
  <si>
    <t>05-03</t>
  </si>
  <si>
    <t>Domácí telefon</t>
  </si>
  <si>
    <t>{c025bd53-f4aa-4e54-b4f9-386076af52bb}</t>
  </si>
  <si>
    <t>05-04</t>
  </si>
  <si>
    <t>Televize</t>
  </si>
  <si>
    <t>{64996d06-1ec9-4f2a-90e3-bf58b174e4c3}</t>
  </si>
  <si>
    <t>05-05</t>
  </si>
  <si>
    <t>Datová síť</t>
  </si>
  <si>
    <t>{a61bda47-c4f2-4b71-9f14-2d35e37a2e89}</t>
  </si>
  <si>
    <t>06-06</t>
  </si>
  <si>
    <t xml:space="preserve">Osvětlení </t>
  </si>
  <si>
    <t>{c5f59545-77fa-4365-a92f-ca1c5048d266}</t>
  </si>
  <si>
    <t>06-07</t>
  </si>
  <si>
    <t>Hromosvody</t>
  </si>
  <si>
    <t>{fa373991-44d7-4b0c-b681-59f5a2f77280}</t>
  </si>
  <si>
    <t>06-08</t>
  </si>
  <si>
    <t>Rozvaděče</t>
  </si>
  <si>
    <t>{81259b62-d13a-429b-b753-bcd247627713}</t>
  </si>
  <si>
    <t>06-09</t>
  </si>
  <si>
    <t>Pomocné práce</t>
  </si>
  <si>
    <t>{a5501e4e-80a6-4666-9a06-0d3966a33560}</t>
  </si>
  <si>
    <t>06-10</t>
  </si>
  <si>
    <t>Ostatní práce</t>
  </si>
  <si>
    <t>{9e76cce5-1f8b-49e8-be45-4816ce957840}</t>
  </si>
  <si>
    <t>06</t>
  </si>
  <si>
    <t>Venkovní úpravy - rampa,okap choddníky atd.</t>
  </si>
  <si>
    <t>{818e5846-06c6-4082-a5f3-f11337ac19dc}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</si>
  <si>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</si>
  <si>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</si>
  <si>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</si>
  <si>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</si>
  <si>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</si>
  <si>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</si>
  <si>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</si>
  <si>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Vedlejší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</si>
  <si>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</si>
  <si>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</si>
  <si>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</si>
  <si>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</si>
  <si>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</si>
  <si>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</si>
  <si>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</si>
  <si>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</si>
  <si>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</si>
  <si>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</si>
  <si>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</si>
  <si>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</si>
  <si>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</si>
  <si>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</si>
  <si>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</si>
  <si>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</si>
  <si>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</si>
  <si>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</si>
  <si>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</si>
  <si>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</si>
  <si>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</si>
  <si>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</si>
  <si>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</si>
  <si>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5</t>
  </si>
  <si>
    <t>ROZPOCET</t>
  </si>
  <si>
    <t>VRN3</t>
  </si>
  <si>
    <t>Zařízení staveniště</t>
  </si>
  <si>
    <t>11</t>
  </si>
  <si>
    <t>K</t>
  </si>
  <si>
    <t>032103000</t>
  </si>
  <si>
    <t>Náklady na stavební buňky</t>
  </si>
  <si>
    <t>kpl</t>
  </si>
  <si>
    <t>CS ÚRS 2017 01</t>
  </si>
  <si>
    <t>1024</t>
  </si>
  <si>
    <t>-133256701</t>
  </si>
  <si>
    <t>17</t>
  </si>
  <si>
    <t>033002000</t>
  </si>
  <si>
    <t>Připojení staveniště na inženýrské sítě</t>
  </si>
  <si>
    <t>1561150973</t>
  </si>
  <si>
    <t>18</t>
  </si>
  <si>
    <t>034002000</t>
  </si>
  <si>
    <t>Zabezpečení staveniště</t>
  </si>
  <si>
    <t>563621735</t>
  </si>
  <si>
    <t>8</t>
  </si>
  <si>
    <t>034203000</t>
  </si>
  <si>
    <t>Oplocení staveniště</t>
  </si>
  <si>
    <t>253523715</t>
  </si>
  <si>
    <t>9</t>
  </si>
  <si>
    <t>034403000</t>
  </si>
  <si>
    <t>Dopravní značení na staveništi</t>
  </si>
  <si>
    <t>-1032293487</t>
  </si>
  <si>
    <t>10</t>
  </si>
  <si>
    <t>034503000</t>
  </si>
  <si>
    <t>Informační tabule na staveništi</t>
  </si>
  <si>
    <t>-608508151</t>
  </si>
  <si>
    <t>19</t>
  </si>
  <si>
    <t>039002000</t>
  </si>
  <si>
    <t>Zrušení zařízení staveniště</t>
  </si>
  <si>
    <t>1167802404</t>
  </si>
  <si>
    <t>VRN7</t>
  </si>
  <si>
    <t>Provozní vlivy</t>
  </si>
  <si>
    <t>071002000</t>
  </si>
  <si>
    <t>Provoz investora, třetích osob</t>
  </si>
  <si>
    <t>907432403</t>
  </si>
  <si>
    <t>01 - Bourací práce,demolice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</si>
  <si>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</si>
  <si>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</si>
  <si>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</si>
  <si>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</si>
  <si>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</si>
  <si>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</si>
  <si>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>HSV</t>
  </si>
  <si>
    <t>Práce a dodávky HSV</t>
  </si>
  <si>
    <t>Zemní práce</t>
  </si>
  <si>
    <t>12</t>
  </si>
  <si>
    <t>113106122</t>
  </si>
  <si>
    <t>Rozebrání dlažeb komunikací pro pěší z kamenných dlaždic</t>
  </si>
  <si>
    <t>m2</t>
  </si>
  <si>
    <t>4</t>
  </si>
  <si>
    <t>-1133564700</t>
  </si>
  <si>
    <t>VV</t>
  </si>
  <si>
    <t>2*(8,3+2,4+14,9)</t>
  </si>
  <si>
    <t>1*(15,6+5,4)</t>
  </si>
  <si>
    <t>Součet</t>
  </si>
  <si>
    <t>113107123</t>
  </si>
  <si>
    <t>Odstranění podkladu pl do 50 m2 z kameniva drceného tl 300 mm</t>
  </si>
  <si>
    <t>1900781587</t>
  </si>
  <si>
    <t>7,3*2,7+2,4*6,3+3,*2,8</t>
  </si>
  <si>
    <t>113107142</t>
  </si>
  <si>
    <t>Odstranění podkladu pl do 50 m2 živičných tl 100 mm</t>
  </si>
  <si>
    <t>-847677693</t>
  </si>
  <si>
    <t>Ostatní konstrukce a práce, bourání</t>
  </si>
  <si>
    <t>919735112</t>
  </si>
  <si>
    <t>Řezání stávajícího živičného krytu hl do 100 mm</t>
  </si>
  <si>
    <t>m</t>
  </si>
  <si>
    <t>-596944804</t>
  </si>
  <si>
    <t>7,3+2,7+13,2+20+3,5+6,2+2,04+3</t>
  </si>
  <si>
    <t>961044111</t>
  </si>
  <si>
    <t>Bourání základů z betonu prostého</t>
  </si>
  <si>
    <t>m3</t>
  </si>
  <si>
    <t>-743981521</t>
  </si>
  <si>
    <t>0,5*1,5*10,2</t>
  </si>
  <si>
    <t>981011411</t>
  </si>
  <si>
    <t>Demolice budov zděných na MC nebo z betonu podíl konstrukcí do 10 % postupným rozebíráním</t>
  </si>
  <si>
    <t>1157191226</t>
  </si>
  <si>
    <t>7,8*3*(8,3+0,1+0,6+9,4)</t>
  </si>
  <si>
    <t>0,6*15,6*(8,3+0,1+0,6+9,4)</t>
  </si>
  <si>
    <t>1,5*5,5*15,7</t>
  </si>
  <si>
    <t>4*3*1,5+2,5*3*4,5</t>
  </si>
  <si>
    <t>4,5*4,5*23,7+0,8*9,3*23,75</t>
  </si>
  <si>
    <t>997</t>
  </si>
  <si>
    <t>Přesun sutě</t>
  </si>
  <si>
    <t>997013112</t>
  </si>
  <si>
    <t>Vnitrostaveništní doprava suti a vybouraných hmot pro budovy v do 9 m s použitím mechanizace</t>
  </si>
  <si>
    <t>t</t>
  </si>
  <si>
    <t>-2024424463</t>
  </si>
  <si>
    <t>3</t>
  </si>
  <si>
    <t>997013501</t>
  </si>
  <si>
    <t>Odvoz suti a vybouraných hmot na skládku nebo meziskládku do 1 km se složením</t>
  </si>
  <si>
    <t>-1276874326</t>
  </si>
  <si>
    <t>997013509</t>
  </si>
  <si>
    <t>Příplatek k odvozu suti a vybouraných hmot na skládku ZKD 1 km přes 1 km</t>
  </si>
  <si>
    <t>-2078918484</t>
  </si>
  <si>
    <t>7</t>
  </si>
  <si>
    <t>997013821</t>
  </si>
  <si>
    <t>Poplatek za uložení stavebního odpadu s azbestem na skládce (skládkovné)</t>
  </si>
  <si>
    <t>268677429</t>
  </si>
  <si>
    <t>5*2*0,04*23,7</t>
  </si>
  <si>
    <t>6</t>
  </si>
  <si>
    <t>997013831</t>
  </si>
  <si>
    <t>Poplatek za uložení stavebního směsného odpadu na skládce (skládkovné)</t>
  </si>
  <si>
    <t>-571350835</t>
  </si>
  <si>
    <t>279,276-9,48</t>
  </si>
  <si>
    <t>PSV</t>
  </si>
  <si>
    <t>Práce a dodávky PSV</t>
  </si>
  <si>
    <t>713</t>
  </si>
  <si>
    <t>Izolace tepelné</t>
  </si>
  <si>
    <t>13</t>
  </si>
  <si>
    <t>713130843</t>
  </si>
  <si>
    <t>Odstranění tepelné izolace stěn lepené z vláknitých tl přes 100 mm</t>
  </si>
  <si>
    <t>16</t>
  </si>
  <si>
    <t>-216272441</t>
  </si>
  <si>
    <t>6,3*4+7,3*4+3*4+4*16+4*3</t>
  </si>
  <si>
    <t>02 - Stavební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</si>
  <si>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</si>
  <si>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</si>
  <si>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</si>
  <si>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</si>
  <si>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</si>
  <si>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</si>
  <si>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</si>
  <si>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</si>
  <si>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</si>
  <si>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</si>
  <si>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</si>
  <si>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</si>
  <si>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</si>
  <si>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</si>
  <si>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</si>
  <si>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</si>
  <si>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</si>
  <si>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</si>
  <si>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</si>
  <si>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283</t>
  </si>
  <si>
    <t>132301201</t>
  </si>
  <si>
    <t>Hloubení rýh š do 2000 mm v hornině tř. 4 objemu do 100 m3</t>
  </si>
  <si>
    <t>1716032790</t>
  </si>
  <si>
    <t>2*0,9*(9,6+9,3+3+7,3+2,7+2,4+5,7+2,4)</t>
  </si>
  <si>
    <t>278</t>
  </si>
  <si>
    <t>162601102</t>
  </si>
  <si>
    <t>Vodorovné přemístění do 5000 m výkopku/sypaniny z horniny tř. 1 až 4</t>
  </si>
  <si>
    <t>1786083800</t>
  </si>
  <si>
    <t>31,54</t>
  </si>
  <si>
    <t>279</t>
  </si>
  <si>
    <t>171201201</t>
  </si>
  <si>
    <t>Uložení sypaniny na skládky</t>
  </si>
  <si>
    <t>1927589240</t>
  </si>
  <si>
    <t>280</t>
  </si>
  <si>
    <t>171201211</t>
  </si>
  <si>
    <t>Poplatek za uložení odpadu ze sypaniny na skládce (skládkovné)</t>
  </si>
  <si>
    <t>-1419809308</t>
  </si>
  <si>
    <t>31,54*1,8</t>
  </si>
  <si>
    <t>281</t>
  </si>
  <si>
    <t>175101201</t>
  </si>
  <si>
    <t>Obsypání objektu původním terénem sypaninou bez prohození, uloženou do 3 m</t>
  </si>
  <si>
    <t>1934907284</t>
  </si>
  <si>
    <t>76,32-31,154</t>
  </si>
  <si>
    <t>282</t>
  </si>
  <si>
    <t>181951102</t>
  </si>
  <si>
    <t>Úprava pláně v hornině tř. 1 až 4 se zhutněním</t>
  </si>
  <si>
    <t>-1579465401</t>
  </si>
  <si>
    <t>7,3*2,7+6,3*2,4+9,6*3</t>
  </si>
  <si>
    <t>Zakládání</t>
  </si>
  <si>
    <t>219</t>
  </si>
  <si>
    <t>271532213</t>
  </si>
  <si>
    <t>Podsyp pod základové konstrukce se zhutněním z hrubého kameniva frakce 8 až 16 mm</t>
  </si>
  <si>
    <t>1603102399</t>
  </si>
  <si>
    <t>2*(0,25+1,675+0,5+0,15)*(0,15+0,15+0,5+0,5+1,75)*0,1</t>
  </si>
  <si>
    <t>212</t>
  </si>
  <si>
    <t>273321411</t>
  </si>
  <si>
    <t>Základové desky ze ŽB bez zvýšených nároků na prostředí tř. C 20/25</t>
  </si>
  <si>
    <t>794057440</t>
  </si>
  <si>
    <t>0,3*(0,25+1,675+0,5+0,15)*(0,15+0,15+0,5+0,5+1,75)</t>
  </si>
  <si>
    <t>214</t>
  </si>
  <si>
    <t>273351215</t>
  </si>
  <si>
    <t>Zřízení bednění stěn základových desek</t>
  </si>
  <si>
    <t>-783961202</t>
  </si>
  <si>
    <t>0,3*((0,25+1,675+0,5+0,15)+(0,15+0,15+0,5+0,5+1,75))*2</t>
  </si>
  <si>
    <t>215</t>
  </si>
  <si>
    <t>273351216</t>
  </si>
  <si>
    <t>Odstranění bednění stěn základových desek</t>
  </si>
  <si>
    <t>-896272490</t>
  </si>
  <si>
    <t>220</t>
  </si>
  <si>
    <t>273362021</t>
  </si>
  <si>
    <t>Výztuž základových desek svařovanými sítěmi Kari</t>
  </si>
  <si>
    <t>-329553938</t>
  </si>
  <si>
    <t>2*(0,25+1,675+0,5+0,15)*(0,15+0,15+0,5+0,5+1,75)*1,15*0,01</t>
  </si>
  <si>
    <t>213</t>
  </si>
  <si>
    <t>274313511</t>
  </si>
  <si>
    <t>Základové pásy z betonu tř. C 12/15</t>
  </si>
  <si>
    <t>796195351</t>
  </si>
  <si>
    <t>0,5*1,1*(3,2+5,1+3,2+5,1)+1,08*0,5*1,2</t>
  </si>
  <si>
    <t>0,55*1,45*(7,4+2,25)+0,5*0,95*1,3</t>
  </si>
  <si>
    <t>0,5*1,25*(2,71+6,5+2,71)</t>
  </si>
  <si>
    <t>0,5*(1,2+0,5+1,4+0,5+0,5)*0,5</t>
  </si>
  <si>
    <t>0,5*(1,2+0,5+1,4+0,5+0,5+0,5*2)*0,5</t>
  </si>
  <si>
    <t>0,5*(1,2+0,5+1,4+0,5+0,5+0,5*2+0,5*2)*0,5</t>
  </si>
  <si>
    <t>0,5*2,75*1,3</t>
  </si>
  <si>
    <t>216</t>
  </si>
  <si>
    <t>274351215</t>
  </si>
  <si>
    <t>Zřízení bednění stěn základových pasů</t>
  </si>
  <si>
    <t>-1421093309</t>
  </si>
  <si>
    <t>2*1,1*(3,2+5,1+3,2+5,1)+1,08*2*1,2</t>
  </si>
  <si>
    <t>2*1,45*(7,4+2,25)+2*0,95*1,3</t>
  </si>
  <si>
    <t>2*1,25*(2,71+6,5+2,71)</t>
  </si>
  <si>
    <t>2*(1,2+0,5+1,4+0,5+0,5)*0,5</t>
  </si>
  <si>
    <t>2*(1,2+0,5+1,4+0,5+0,5+0,5*2)*0,5</t>
  </si>
  <si>
    <t>2*(1,2+0,5+1,4+0,5+0,5+0,5*2+0,5*2)*0,5</t>
  </si>
  <si>
    <t>2*2,75*1,3</t>
  </si>
  <si>
    <t>217</t>
  </si>
  <si>
    <t>274351216</t>
  </si>
  <si>
    <t>Odstranění bednění stěn základových pasů</t>
  </si>
  <si>
    <t>758260447</t>
  </si>
  <si>
    <t>Svislé a kompletní konstrukce</t>
  </si>
  <si>
    <t>195</t>
  </si>
  <si>
    <t>310238211</t>
  </si>
  <si>
    <t>Zazdívka otvorů pl do 1 m2 ve zdivu nadzákladovém cihlami pálenými na MVC</t>
  </si>
  <si>
    <t>627681227</t>
  </si>
  <si>
    <t>1,8*1,5*2*0,45+1,15*2,25*0,45+0,3*1,5*1,8+0,45*1,8*1,6</t>
  </si>
  <si>
    <t>122</t>
  </si>
  <si>
    <t>310321111</t>
  </si>
  <si>
    <t>Zabetonování otvorů do pl 1 m2 ve zdivu nadzákladovém včetně bednění a výztuže</t>
  </si>
  <si>
    <t>1370959940</t>
  </si>
  <si>
    <t>0,4*0,4*0,15*4</t>
  </si>
  <si>
    <t>253</t>
  </si>
  <si>
    <t>311238126</t>
  </si>
  <si>
    <t>Zdivo nosné zvukově izolační Porotherm tl 190 mm P20 z broušených cihel na tenkovrstvou maltu</t>
  </si>
  <si>
    <t>-2096076935</t>
  </si>
  <si>
    <t>88</t>
  </si>
  <si>
    <t>311238354</t>
  </si>
  <si>
    <t>Zdivo nosné vnitřní z cihel broušených HELUZ tl 300 mm pevnosti P 10 lepených celoplošně maltou ( Heluz UNI 30 dle PD)</t>
  </si>
  <si>
    <t>593279330</t>
  </si>
  <si>
    <t>3,45*(16,5+8,3+9,6+3+9,6+14,9+25,65+5,7+0,6+2,4+2,4+15,7+0,3+0,3+5,6+10+9,05+2,6+11,5+8)</t>
  </si>
  <si>
    <t>-2*1,8-1,8*1,8-2*2*8-1,1*2,1-2*2*3-1,5*1,5-0,6*1,2-1,3*1,75-1,6*1,75-1,5*1,75-1*1,25-1*1,25-1,05*2,1-1,05*2,1*10</t>
  </si>
  <si>
    <t>Mezisoučet</t>
  </si>
  <si>
    <t>2,9*(2,7+7,3)-1,5*1,6-1,8*1,6</t>
  </si>
  <si>
    <t>3,1*(2,4+10,2+2,4+2,125)-1,8*1,6*-1,*0,8-1,8*0,8-1,2*2,2</t>
  </si>
  <si>
    <t>3*(2,5+2,7+2,4)-1,2*2,2</t>
  </si>
  <si>
    <t>3,75*(7,3+2,7)-1,2*2,1</t>
  </si>
  <si>
    <t>3,45*(6,3+2,8+2,8)-1,5*1,5-1,2*2,1</t>
  </si>
  <si>
    <t>3,55*(5,9+5,9+3+3)-1,1*2,1-2*1,8</t>
  </si>
  <si>
    <t>223</t>
  </si>
  <si>
    <t>311238454</t>
  </si>
  <si>
    <t>Zdivo nosné vnější z cihel broušených HELUZ tl 440 mm pevnosti P 10 lepených celoplošně maltou</t>
  </si>
  <si>
    <t>837660857</t>
  </si>
  <si>
    <t>3,1*(8,7+0,45+7,3+13,25+6,6+2,2+3,3+1,5)-1,8*1,8*3-1,8*1,6*4-1,8*2,1</t>
  </si>
  <si>
    <t>167</t>
  </si>
  <si>
    <t>317168111</t>
  </si>
  <si>
    <t>Překlad keramický plochý š 11,5 cm dl 100 cm</t>
  </si>
  <si>
    <t>kus</t>
  </si>
  <si>
    <t>1214202118</t>
  </si>
  <si>
    <t>170</t>
  </si>
  <si>
    <t>317168112</t>
  </si>
  <si>
    <t>Překlad keramický plochý š 11,5 cm dl 125 cm</t>
  </si>
  <si>
    <t>-1934034474</t>
  </si>
  <si>
    <t>3+1+1+1</t>
  </si>
  <si>
    <t>169</t>
  </si>
  <si>
    <t>317168121</t>
  </si>
  <si>
    <t>Překlad keramický plochý š 14,5 cm dl 100 cm</t>
  </si>
  <si>
    <t>1770331831</t>
  </si>
  <si>
    <t>168</t>
  </si>
  <si>
    <t>317168122</t>
  </si>
  <si>
    <t>Překlad keramický plochý š 14,5 cm dl 125 cm</t>
  </si>
  <si>
    <t>-436058346</t>
  </si>
  <si>
    <t>317168130</t>
  </si>
  <si>
    <t>Překlad keramický vysoký v 23,8 cm dl 100 cm</t>
  </si>
  <si>
    <t>-21745914</t>
  </si>
  <si>
    <t>317168131</t>
  </si>
  <si>
    <t>Překlad keramický vysoký v 23,8 cm dl 125 cm</t>
  </si>
  <si>
    <t>-1903096154</t>
  </si>
  <si>
    <t>317168132</t>
  </si>
  <si>
    <t>Překlad keramický vysoký v 23,8 cm dl 150 cm</t>
  </si>
  <si>
    <t>169196071</t>
  </si>
  <si>
    <t>56+11+14</t>
  </si>
  <si>
    <t>317168133</t>
  </si>
  <si>
    <t>Překlad keramický vysoký v 23,8 cm dl 175 cm</t>
  </si>
  <si>
    <t>-582696182</t>
  </si>
  <si>
    <t>317168134</t>
  </si>
  <si>
    <t>Překlad keramický vysoký v 23,8 cm dl 200 cm</t>
  </si>
  <si>
    <t>-240485499</t>
  </si>
  <si>
    <t>16+4</t>
  </si>
  <si>
    <t>317168135</t>
  </si>
  <si>
    <t>Překlad keramický vysoký v 23,8 cm dl 225 cm</t>
  </si>
  <si>
    <t>449533080</t>
  </si>
  <si>
    <t>49</t>
  </si>
  <si>
    <t>317168136</t>
  </si>
  <si>
    <t>Překlad keramický vysoký v 23,8 cm dl 250 cm</t>
  </si>
  <si>
    <t>745745569</t>
  </si>
  <si>
    <t>64</t>
  </si>
  <si>
    <t>317168137</t>
  </si>
  <si>
    <t>Překlad keramický vysoký v 23,8 cm dl 275 cm</t>
  </si>
  <si>
    <t>165232823</t>
  </si>
  <si>
    <t>252</t>
  </si>
  <si>
    <t>317234410</t>
  </si>
  <si>
    <t>Vyzdívka mezi nosníky z cihel pálených na MC</t>
  </si>
  <si>
    <t>457556112</t>
  </si>
  <si>
    <t>0,45*0,3*1,5</t>
  </si>
  <si>
    <t>251</t>
  </si>
  <si>
    <t>317944321</t>
  </si>
  <si>
    <t>Válcované nosníky do č.12 dodatečně osazované do připravených otvorů</t>
  </si>
  <si>
    <t>52990954</t>
  </si>
  <si>
    <t>0,012*1,5*3</t>
  </si>
  <si>
    <t>121</t>
  </si>
  <si>
    <t>341941001</t>
  </si>
  <si>
    <t>Nosné nebo spojovací svary tl do 10 mm ocelových doplňkových konstrukcí při montáži dílců</t>
  </si>
  <si>
    <t>1243281871</t>
  </si>
  <si>
    <t>0,1*6,7/0,2*4+(0,14*2+0,1*4)*8+0,1*3,6/0,2*2</t>
  </si>
  <si>
    <t>342248140</t>
  </si>
  <si>
    <t>Příčky z cihel broušených POROTHERM tl 80 mm pevnosti P10 s lepenými žebry</t>
  </si>
  <si>
    <t>-1982522616</t>
  </si>
  <si>
    <t>3,6*(1,2+1,2+2,9)+3,5*(1,2+1,2+2,9)+3,1*(2,2+1,1)+3,8*(4,4+1,2)-4*1,4</t>
  </si>
  <si>
    <t>3,45*(1,2+0,1+1,15+2+2,05+2,05+2,75+0,6+1,65)-1,2-1,6*2+2,05*2,1-1,6</t>
  </si>
  <si>
    <t>14</t>
  </si>
  <si>
    <t>342248142</t>
  </si>
  <si>
    <t>Příčky z cihel broušených POROTHERM tl 140 mm pevnosti P10 s lepenými žebry</t>
  </si>
  <si>
    <t>-523986066</t>
  </si>
  <si>
    <t>3,45*(2,6+4,55+5,6+3,55+5,6+4,55+0,1+2)-1,6*2-1,2-1,6-1,6</t>
  </si>
  <si>
    <t>349231821</t>
  </si>
  <si>
    <t>Přizdívka ostění s ozubem z cihel tl do 300 mm</t>
  </si>
  <si>
    <t>411618299</t>
  </si>
  <si>
    <t>0,45*2,1*2</t>
  </si>
  <si>
    <t>20</t>
  </si>
  <si>
    <t>349231811</t>
  </si>
  <si>
    <t>Přizdívka ostění s ozubem z cihel tl do 150 mm</t>
  </si>
  <si>
    <t>823698189</t>
  </si>
  <si>
    <t>2,1*0,45*2+0,45*2,1*4+2,05*2*0,3+0,45*2,1*2</t>
  </si>
  <si>
    <t>Vodorovné konstrukce</t>
  </si>
  <si>
    <t>124</t>
  </si>
  <si>
    <t>389361001</t>
  </si>
  <si>
    <t>Doplňující výztuž prefabrikovaných konstrukcí z betonářské oceli</t>
  </si>
  <si>
    <t>-94730218</t>
  </si>
  <si>
    <t>0,0016*1,15*(9,5*19+6*6+7,5*6+8,5*10+8,5*8+6,5*14)</t>
  </si>
  <si>
    <t>123</t>
  </si>
  <si>
    <t>389381001</t>
  </si>
  <si>
    <t>Dobetonování prefabrikovaných konstrukcí</t>
  </si>
  <si>
    <t>-797569959</t>
  </si>
  <si>
    <t>0,48*8,3*0,25</t>
  </si>
  <si>
    <t>0,15*(6,3*2,4+7,3*2,7+9,3*3+10,2*2,5+11,8*2,4+3,3*5,6)</t>
  </si>
  <si>
    <t>0,05*0,25*(8*6+8*16+6,5*6+6*14+9*21)+3</t>
  </si>
  <si>
    <t>0,05*1,2*(3,7*5+4,05*5+3,125*9)+0,05*0,88*3,125</t>
  </si>
  <si>
    <t>100</t>
  </si>
  <si>
    <t>411121243</t>
  </si>
  <si>
    <t>Montáž prefabrikovaných ŽB stropů ze stropních desek dl do 2700 mm</t>
  </si>
  <si>
    <t>30636802</t>
  </si>
  <si>
    <t>40+72+39</t>
  </si>
  <si>
    <t>103</t>
  </si>
  <si>
    <t>M</t>
  </si>
  <si>
    <t>593412210</t>
  </si>
  <si>
    <t>deska stropní plná PZD 8/10 210x30x9 cm</t>
  </si>
  <si>
    <t>82987509</t>
  </si>
  <si>
    <t>105</t>
  </si>
  <si>
    <t>593417250</t>
  </si>
  <si>
    <t>deska stropní vylehčená PZD 269/29/14 V3 269x29x14 cm</t>
  </si>
  <si>
    <t>444270611</t>
  </si>
  <si>
    <t>106</t>
  </si>
  <si>
    <t>593417240</t>
  </si>
  <si>
    <t>deska stropní vylehčená PZD 239/29/14 V3 239x29x14 cm</t>
  </si>
  <si>
    <t>1336947665</t>
  </si>
  <si>
    <t>30+9</t>
  </si>
  <si>
    <t>107</t>
  </si>
  <si>
    <t>411121254</t>
  </si>
  <si>
    <t>Montáž prefabrikovaných ŽB stropů ze stropních desek dl do 3300 mm</t>
  </si>
  <si>
    <t>1208558519</t>
  </si>
  <si>
    <t>18+5</t>
  </si>
  <si>
    <t>181</t>
  </si>
  <si>
    <t>593417260</t>
  </si>
  <si>
    <t>deska stropní vylehčená PZD 299/29/14 V3 299x29x14 cm</t>
  </si>
  <si>
    <t>404353840</t>
  </si>
  <si>
    <t>104</t>
  </si>
  <si>
    <t>593417270</t>
  </si>
  <si>
    <t>deska stropní vylehčená PZD 329/29/14 V3 329x29x14 cm</t>
  </si>
  <si>
    <t>-967581604</t>
  </si>
  <si>
    <t>91</t>
  </si>
  <si>
    <t>411124111</t>
  </si>
  <si>
    <t>Montáž stropních panelů l do 3,6 m hmotnosti do 1,5 t budova v do 12 m</t>
  </si>
  <si>
    <t>-1876091654</t>
  </si>
  <si>
    <t>10+8+12+1+1+10+9+1+10+9+1</t>
  </si>
  <si>
    <t>5+5+9+1</t>
  </si>
  <si>
    <t>90</t>
  </si>
  <si>
    <t>411124121</t>
  </si>
  <si>
    <t>Montáž stropních panelů l do 3,6 m hmotnosti do 3 t budova v do 12 m</t>
  </si>
  <si>
    <t>-659082579</t>
  </si>
  <si>
    <t>12+1+1</t>
  </si>
  <si>
    <t>97</t>
  </si>
  <si>
    <t>411133901</t>
  </si>
  <si>
    <t>Montáž stropních panelů z betonu předpjatého bez závěsných háků hmotnosti do 1,5 t budova v do 18 m</t>
  </si>
  <si>
    <t>-888277384</t>
  </si>
  <si>
    <t>98</t>
  </si>
  <si>
    <t>411133902</t>
  </si>
  <si>
    <t>Montáž stropních panelů z betonu předpjatého bez závěsných háků hmotnosti do 3 t budova v do 18 m</t>
  </si>
  <si>
    <t>1426877628</t>
  </si>
  <si>
    <t>99</t>
  </si>
  <si>
    <t>411133903</t>
  </si>
  <si>
    <t>Montáž stropních panelů z betonu předpjatého bez závěsných háků hmotnosti do 5 t budova v do 18 m</t>
  </si>
  <si>
    <t>1996398019</t>
  </si>
  <si>
    <t>10+8+10+9+1</t>
  </si>
  <si>
    <t>92</t>
  </si>
  <si>
    <t>593468631</t>
  </si>
  <si>
    <t>panel stropní předpjatý dle PD  ozn A01,02,10,11</t>
  </si>
  <si>
    <t>-132257408</t>
  </si>
  <si>
    <t>8,2*10+8,3*8+9,03*10+9,18*9</t>
  </si>
  <si>
    <t>93</t>
  </si>
  <si>
    <t>593468632</t>
  </si>
  <si>
    <t>panel stropní předpjatý dle PD  ozn A03,04,05</t>
  </si>
  <si>
    <t>1763815703</t>
  </si>
  <si>
    <t>12*5,9+5,9+5,6</t>
  </si>
  <si>
    <t>94</t>
  </si>
  <si>
    <t>593468633</t>
  </si>
  <si>
    <t>panel stropní předpjatý dle PD  ozn A06,07,08</t>
  </si>
  <si>
    <t>-288818495</t>
  </si>
  <si>
    <t>3,7*5+4,05*5+3,125*9</t>
  </si>
  <si>
    <t>95</t>
  </si>
  <si>
    <t>593468634</t>
  </si>
  <si>
    <t>panel stropní předpjatý dle PD  ozn A09 š 880</t>
  </si>
  <si>
    <t>790015420</t>
  </si>
  <si>
    <t>3,125</t>
  </si>
  <si>
    <t>96</t>
  </si>
  <si>
    <t>593468635</t>
  </si>
  <si>
    <t>panel stropní předpjatý dle PD  ozn A12 š 600</t>
  </si>
  <si>
    <t>40551346</t>
  </si>
  <si>
    <t>9,18</t>
  </si>
  <si>
    <t>109</t>
  </si>
  <si>
    <t>411321515</t>
  </si>
  <si>
    <t>Stropy deskové ze ŽB tř. C 20/25 ( trapéz plechy)</t>
  </si>
  <si>
    <t>-1176873835</t>
  </si>
  <si>
    <t>13*0,225</t>
  </si>
  <si>
    <t>110</t>
  </si>
  <si>
    <t>411354171</t>
  </si>
  <si>
    <t>Zřízení podpěrné konstrukce stropů v do 4 m pro zatížení do 5 kPa</t>
  </si>
  <si>
    <t>-862763105</t>
  </si>
  <si>
    <t>111</t>
  </si>
  <si>
    <t>411354172</t>
  </si>
  <si>
    <t>Odstranění podpěrné konstrukce stropů v do 4 m pro zatížení do 5 kPa</t>
  </si>
  <si>
    <t>-1233061810</t>
  </si>
  <si>
    <t>108</t>
  </si>
  <si>
    <t>411354245</t>
  </si>
  <si>
    <t>Bednění stropů ztracené z hraněných trapézových vln v 50 mm plech pozinkovaný tl 0,75 mm</t>
  </si>
  <si>
    <t>1595902461</t>
  </si>
  <si>
    <t>112</t>
  </si>
  <si>
    <t>411362021</t>
  </si>
  <si>
    <t>Výztuž stropů svařovanými sítěmi Kari</t>
  </si>
  <si>
    <t>-1770728339</t>
  </si>
  <si>
    <t>13*1,15*0,01</t>
  </si>
  <si>
    <t>120</t>
  </si>
  <si>
    <t>413232221</t>
  </si>
  <si>
    <t>Zazdívka zhlaví válcovaných nosníků v do 300 mm</t>
  </si>
  <si>
    <t>-1814646044</t>
  </si>
  <si>
    <t>114</t>
  </si>
  <si>
    <t>413941121</t>
  </si>
  <si>
    <t>Osazování ocelových válcovaných nosníků stropů I, IE, U, UE nebo L do č.12</t>
  </si>
  <si>
    <t>-727195421</t>
  </si>
  <si>
    <t>4*1,75*0,0134</t>
  </si>
  <si>
    <t>115</t>
  </si>
  <si>
    <t>130107140</t>
  </si>
  <si>
    <t>ocel profilová IPN, v jakosti 11 375, h=120 mm</t>
  </si>
  <si>
    <t>1858268048</t>
  </si>
  <si>
    <t>P</t>
  </si>
  <si>
    <t>Poznámka k položce:
Hmotnost: 11,10 kg/m</t>
  </si>
  <si>
    <t>117</t>
  </si>
  <si>
    <t>413941123</t>
  </si>
  <si>
    <t>Osazování ocelových válcovaných nosníků stropů I, IE, U, UE nebo L do č. 22</t>
  </si>
  <si>
    <t>1341152457</t>
  </si>
  <si>
    <t>3,6*3*0,0262*2</t>
  </si>
  <si>
    <t>3,4*3*0,0143</t>
  </si>
  <si>
    <t>118</t>
  </si>
  <si>
    <t>130107160</t>
  </si>
  <si>
    <t>ocel profilová IPN, v jakosti 11 375, h=140 mm</t>
  </si>
  <si>
    <t>-50870659</t>
  </si>
  <si>
    <t>Poznámka k položce:
Hmotnost: 14,40 kg/m</t>
  </si>
  <si>
    <t>184</t>
  </si>
  <si>
    <t>130107220</t>
  </si>
  <si>
    <t>ocel profilová IPN, v jakosti 11 375, h=200 mm</t>
  </si>
  <si>
    <t>-637429422</t>
  </si>
  <si>
    <t>Poznámka k položce:
Hmotnost: 26,30 kg/m</t>
  </si>
  <si>
    <t>0,712-0,146</t>
  </si>
  <si>
    <t>113</t>
  </si>
  <si>
    <t>413941125</t>
  </si>
  <si>
    <t>Osazování ocelových válcovaných nosníků stropů I, IE, U, UE nebo L č. 24 a vyšší</t>
  </si>
  <si>
    <t>-237447966</t>
  </si>
  <si>
    <t>6,7*8*0,0542</t>
  </si>
  <si>
    <t>116</t>
  </si>
  <si>
    <t>130107320</t>
  </si>
  <si>
    <t>ocel profilová IPN, v jakosti 11 375, h=300 mm</t>
  </si>
  <si>
    <t>1970689434</t>
  </si>
  <si>
    <t>Poznámka k položce:
Hmotnost: 54,20 kg/m</t>
  </si>
  <si>
    <t>125</t>
  </si>
  <si>
    <t>417321313</t>
  </si>
  <si>
    <t>Ztužující pásy a věnce ze ŽB tř. C 16/20</t>
  </si>
  <si>
    <t>261692422</t>
  </si>
  <si>
    <t>0,15*0,3*(9,6*2+3+14,9+16,5+2,4+8,3+10+15,7+11,8+11,8+8+5,6+25,6+0,3+5,7+2,4+2,4)</t>
  </si>
  <si>
    <t>0,3*0,15*(10,2+10,2+2,4+2,4+7,3+2,7)</t>
  </si>
  <si>
    <t>0,45*0,15*(13,3+7,3+8,7+7,3+0,3+6,5+0,6)</t>
  </si>
  <si>
    <t>0,25*0,2*(14,9+9,3+3+9,5+8,3+16,5+2,4+2,4+5,4+5,7+4,05+3,22+7,3+2,7+2,7+2,7+10,2)</t>
  </si>
  <si>
    <t>0,25*0,3*(10,23+6,6+8,75+0,45+7,3)</t>
  </si>
  <si>
    <t>0,15*0,3*(5,8*2+3*2+3+3)+0,15*0,3*(6,3+2,8+2,8+7,3+2,4+2,6+2,6+2,6+0,13*75)</t>
  </si>
  <si>
    <t>18,3*0,15*0,15</t>
  </si>
  <si>
    <t>127</t>
  </si>
  <si>
    <t>417351115</t>
  </si>
  <si>
    <t>Zřízení bednění ztužujících věnců</t>
  </si>
  <si>
    <t>540267051</t>
  </si>
  <si>
    <t>0,15*2*(9,6*2+3+14,9+16,5+2,4+8,3+10+15,7+11,8+11,8+8+5,6+25,6+0,3+5,7+2,4+2,4)</t>
  </si>
  <si>
    <t>2*0,15*(10,2+10,2+2,4+2,4+7,3+2,7)</t>
  </si>
  <si>
    <t>2*0,15*(13,3+7,3+8,7+7,3+0,3+6,5+0,6)</t>
  </si>
  <si>
    <t>0,25*(14,9+9,3+3+9,5+8,3+16,5+2,4+2,4+5,4+5,7+4,05+3,22+7,3+2,7+2,7+2,7+10,2)</t>
  </si>
  <si>
    <t>0,25*(10,23+6,6+8,75+0,45+7,3)</t>
  </si>
  <si>
    <t>0,15*2*(5,8*2+3*2+3+3)+0,15*0,3*(6,3+2,8+2,8+7,3+2,4+2,6+2,6+2,6+13*0,75)</t>
  </si>
  <si>
    <t>0,15*18,3</t>
  </si>
  <si>
    <t>128</t>
  </si>
  <si>
    <t>417351116</t>
  </si>
  <si>
    <t>Odstranění bednění ztužujících věnců</t>
  </si>
  <si>
    <t>1426604050</t>
  </si>
  <si>
    <t>126</t>
  </si>
  <si>
    <t>417361821</t>
  </si>
  <si>
    <t>Výztuž ztužujících pásů a věnců betonářskou ocelí 10 505</t>
  </si>
  <si>
    <t>-102885804</t>
  </si>
  <si>
    <t>23,16*0,15</t>
  </si>
  <si>
    <t>171</t>
  </si>
  <si>
    <t>431123901</t>
  </si>
  <si>
    <t>Montáž podestových panelů s nesvařovanými spoji hmotnosti do 2 t budova v do 18 m</t>
  </si>
  <si>
    <t>2081276976</t>
  </si>
  <si>
    <t>173</t>
  </si>
  <si>
    <t>431000001</t>
  </si>
  <si>
    <t>Podesta  2700 dle PD ozn  Z01</t>
  </si>
  <si>
    <t>458767027</t>
  </si>
  <si>
    <t>174</t>
  </si>
  <si>
    <t>431000002</t>
  </si>
  <si>
    <t>Podesta  2425 dle PD ozn Z02</t>
  </si>
  <si>
    <t>1492431446</t>
  </si>
  <si>
    <t>248</t>
  </si>
  <si>
    <t>434311115</t>
  </si>
  <si>
    <t>Schodišťové stupně dusané na terén z betonu tř. C 20/25 bez potěru</t>
  </si>
  <si>
    <t>-540583215</t>
  </si>
  <si>
    <t>3,1*3</t>
  </si>
  <si>
    <t>249</t>
  </si>
  <si>
    <t>434351141</t>
  </si>
  <si>
    <t>Zřízení bednění stupňů přímočarých schodišť</t>
  </si>
  <si>
    <t>-1540966990</t>
  </si>
  <si>
    <t>9,3*0,5</t>
  </si>
  <si>
    <t>250</t>
  </si>
  <si>
    <t>434351142</t>
  </si>
  <si>
    <t>Odstranění bednění stupňů přímočarých schodišť</t>
  </si>
  <si>
    <t>-230244849</t>
  </si>
  <si>
    <t>172</t>
  </si>
  <si>
    <t>435123902</t>
  </si>
  <si>
    <t>Montáž schodišťových ramen s nesvařovanými spoji hmotnosti do 5 t budova v do 18 m</t>
  </si>
  <si>
    <t>1204153844</t>
  </si>
  <si>
    <t>2+2+4</t>
  </si>
  <si>
    <t>175</t>
  </si>
  <si>
    <t>431000003</t>
  </si>
  <si>
    <t>Prefa schodišŤ nástupní rameno  ozn X.01</t>
  </si>
  <si>
    <t>2081669867</t>
  </si>
  <si>
    <t>176</t>
  </si>
  <si>
    <t>431000004</t>
  </si>
  <si>
    <t>Prefa schodišť nástupní rameno  ozn X.02</t>
  </si>
  <si>
    <t>-1009347438</t>
  </si>
  <si>
    <t>177</t>
  </si>
  <si>
    <t>431000005</t>
  </si>
  <si>
    <t>Prefa schodišť nástupní rameno  ozn X.03</t>
  </si>
  <si>
    <t>-1232426198</t>
  </si>
  <si>
    <t>178</t>
  </si>
  <si>
    <t>431000006</t>
  </si>
  <si>
    <t>Prefa schodišť nástupní rameno  ozn X.04</t>
  </si>
  <si>
    <t>-774987040</t>
  </si>
  <si>
    <t>179</t>
  </si>
  <si>
    <t>431000007</t>
  </si>
  <si>
    <t>Prefa schodišť nástupní rameno  ozn X.05</t>
  </si>
  <si>
    <t>2005215022</t>
  </si>
  <si>
    <t>180</t>
  </si>
  <si>
    <t>431000008</t>
  </si>
  <si>
    <t>Prefa schodišť nástupní rameno  ozn X.06</t>
  </si>
  <si>
    <t>1801343631</t>
  </si>
  <si>
    <t>Úpravy povrchů, podlahy a osazování výplní</t>
  </si>
  <si>
    <t>289</t>
  </si>
  <si>
    <t>619991001A</t>
  </si>
  <si>
    <t>Zakrytí všech konstrukcí - vztaženo na 1m2</t>
  </si>
  <si>
    <t>1506508452</t>
  </si>
  <si>
    <t>662+660</t>
  </si>
  <si>
    <t>306</t>
  </si>
  <si>
    <t>621211001</t>
  </si>
  <si>
    <t>Montáž kontaktního zateplení vnějších podhledů z polystyrénových desek tl do 40 mm</t>
  </si>
  <si>
    <t>-40415430</t>
  </si>
  <si>
    <t>307</t>
  </si>
  <si>
    <t>283759320</t>
  </si>
  <si>
    <t>deska fasádní polystyrénová EPS 70 F 1000 x 500 x 40 mm</t>
  </si>
  <si>
    <t>-581899633</t>
  </si>
  <si>
    <t>Poznámka k položce:
lambda=0,039 [W / m K]</t>
  </si>
  <si>
    <t>119,4*1,02 "Přepočtené koeficientem množství</t>
  </si>
  <si>
    <t>291</t>
  </si>
  <si>
    <t>621221031</t>
  </si>
  <si>
    <t>Montáž kontaktního zateplení vnějších podhledů z minerální vlny s podélnou orientací tl do 160 mm</t>
  </si>
  <si>
    <t>741411085</t>
  </si>
  <si>
    <t>3*4,5*0,75</t>
  </si>
  <si>
    <t>292</t>
  </si>
  <si>
    <t>631515380</t>
  </si>
  <si>
    <t>deska minerální izolační ISOVER TF PROFI tl. 160 mm</t>
  </si>
  <si>
    <t>-1299600375</t>
  </si>
  <si>
    <t>10,125*1,02 "Přepočtené koeficientem množství</t>
  </si>
  <si>
    <t>308</t>
  </si>
  <si>
    <t>621531021</t>
  </si>
  <si>
    <t>Tenkovrstvá silikonová zrnitá omítka tl. 2,0 mm včetně penetrace vnějších podhledů</t>
  </si>
  <si>
    <t>-1412034824</t>
  </si>
  <si>
    <t>295</t>
  </si>
  <si>
    <t>622142001</t>
  </si>
  <si>
    <t>Potažení vnějších stěn sklovláknitým pletivem vtlačeným do tenkovrstvé hmoty</t>
  </si>
  <si>
    <t>690213694</t>
  </si>
  <si>
    <t>3*(26,2+15,5+5,4+4,05+3,22)-2*2,2*12-1,5*1,5-0,6*1,2*0-1,5*1,5*3+20</t>
  </si>
  <si>
    <t>3*(8,7+7,3+2,5+10,2+2,5+6,6+13,25)-1,8*1,6*6-1,5*2,1-2,1*1,5-1,5*1,8*3+25</t>
  </si>
  <si>
    <t>298</t>
  </si>
  <si>
    <t>622143003</t>
  </si>
  <si>
    <t>Montáž omítkových plastových nebo pozinkovaných rohových profilů s tkaninou</t>
  </si>
  <si>
    <t>565702247</t>
  </si>
  <si>
    <t>(14,1+9,2+4,5+9,25+8,3+18,1+5,4+2,7+7,9+2,7+5,4+11,4+7,7+2,8+2,6+2,6+16*0,75+7,5*0,75)</t>
  </si>
  <si>
    <t>7*12</t>
  </si>
  <si>
    <t>2*3*11+5,6+1,8*3+1,5*3+0,6*2+1,2*4+1,3+1,75*2+1,5*3+1,6+1,75*2+1,6+1,75*2+1+1,25*2+(1,8+1,6+1,6)*5+1,5+1,6</t>
  </si>
  <si>
    <t>(1,8+1,6*2)*3+1,8+1,6+1,8+1,6+1,8+3,2</t>
  </si>
  <si>
    <t>2*3*2+(2+2,2+2)*8+3*2*2+2*2+5,3+5,6+1,5*3+2,4*2+1,5+1,8*2+1,2+2,1*2+1,5+3,6+1,5*3+1,8*3+3*3+1,8+4,4+1,2+4,2</t>
  </si>
  <si>
    <t>299</t>
  </si>
  <si>
    <t>590514800</t>
  </si>
  <si>
    <t>lišta rohová Al 10/10 cm s tkaninou bal. 2,5 m</t>
  </si>
  <si>
    <t>1116162992</t>
  </si>
  <si>
    <t>551,322744007028*1,05 "Přepočtené koeficientem množství</t>
  </si>
  <si>
    <t>300</t>
  </si>
  <si>
    <t>622143004</t>
  </si>
  <si>
    <t>Montáž omítkových samolepících začišťovacích profilů (APU lišt)</t>
  </si>
  <si>
    <t>-1895212056</t>
  </si>
  <si>
    <t>301</t>
  </si>
  <si>
    <t>590514760</t>
  </si>
  <si>
    <t>profil okenní začišťovací s tkaninou -Thermospoj 9 mm/2,4 m</t>
  </si>
  <si>
    <t>-343585181</t>
  </si>
  <si>
    <t>Poznámka k položce:
délka 2,4 m, přesah tkaniny 100 mm</t>
  </si>
  <si>
    <t>309,3*1,05</t>
  </si>
  <si>
    <t>324,765*1,05 "Přepočtené koeficientem množství</t>
  </si>
  <si>
    <t>296</t>
  </si>
  <si>
    <t>622211021</t>
  </si>
  <si>
    <t>Montáž kontaktního zateplení vnějších stěn z polystyrénových desek tl do 120 mm</t>
  </si>
  <si>
    <t>548767453</t>
  </si>
  <si>
    <t>3*(3,2+6+3,2+6)</t>
  </si>
  <si>
    <t>7*(2,8+2,8+6,3)</t>
  </si>
  <si>
    <t>7*(2,8+7,4)</t>
  </si>
  <si>
    <t>-1,2*2,1-1,2*2,1-1,5*1,5-3,6-1,1*2,1</t>
  </si>
  <si>
    <t>4*(14,9+9,3+9,4+3,2+9,4+8,4+16,6+5,4+3,2+0,5+4,05)</t>
  </si>
  <si>
    <t>-4*8-1,8*1,8-4*3-1,5*1,5-1,2*0,6*2-1,3*1,7-1,5*1,5-1,8*1,7-1,5*1,75-1-1,25-1,25</t>
  </si>
  <si>
    <t>297</t>
  </si>
  <si>
    <t>283759380</t>
  </si>
  <si>
    <t>deska fasádní polystyrénová EPS 70 F 1000 x 500 x 100 mm</t>
  </si>
  <si>
    <t>-469414147</t>
  </si>
  <si>
    <t>469,5*1,02</t>
  </si>
  <si>
    <t>478,89*1,02 "Přepočtené koeficientem množství</t>
  </si>
  <si>
    <t>293</t>
  </si>
  <si>
    <t>622211031</t>
  </si>
  <si>
    <t>Montáž kontaktního zateplení vnějších stěn z polystyrénových desek tl do 160 mm</t>
  </si>
  <si>
    <t>159600846</t>
  </si>
  <si>
    <t>4*(8,7+7,3+2,5+10,2+2,5+6,6+13,25)-1,8*1,6*4-1,8*0,6*2-1,8*1,8*4+10,5*3/2</t>
  </si>
  <si>
    <t>294</t>
  </si>
  <si>
    <t>283759350</t>
  </si>
  <si>
    <t>deska fasádní polystyrénová EPS 70 F 1000 x 500 x 150 mm</t>
  </si>
  <si>
    <t>-471685255</t>
  </si>
  <si>
    <t>193,31*1,02 "Přepočtené koeficientem množství</t>
  </si>
  <si>
    <t>302</t>
  </si>
  <si>
    <t>622212051</t>
  </si>
  <si>
    <t>Montáž kontaktního zateplení vnějšího ostění hl. špalety do 400 mm z polystyrenu tl do 40 mm</t>
  </si>
  <si>
    <t>-454606755</t>
  </si>
  <si>
    <t>2*(2+2*11+2+1,8+1,8+1,8+1,5+1,5+0,6*2+1,25*2+1,75+1,3+1,6+1,75+1,5+1,7+1+1,25+1+1,25+1,8+1,6*5+1,5+1,6+1,8+1,6)</t>
  </si>
  <si>
    <t>2*(1,8*3+1,8+0,8+1,8+0,8+1,8+1,6)</t>
  </si>
  <si>
    <t>303</t>
  </si>
  <si>
    <t>407116489</t>
  </si>
  <si>
    <t>309</t>
  </si>
  <si>
    <t>622531021</t>
  </si>
  <si>
    <t>Tenkovrstvá silikonová zrnitá omítka tl. 2,0 mm včetně penetrace vnějších stěn</t>
  </si>
  <si>
    <t>1458730249</t>
  </si>
  <si>
    <t>267,78+469,468+193,31+165,17*0,3</t>
  </si>
  <si>
    <t>310</t>
  </si>
  <si>
    <t>642945111</t>
  </si>
  <si>
    <t>Osazování protipožárních nebo protiplynových zárubní dveří jednokřídlových do 2,5 m2</t>
  </si>
  <si>
    <t>678194254</t>
  </si>
  <si>
    <t>311</t>
  </si>
  <si>
    <t>600000001</t>
  </si>
  <si>
    <t>Ocelová zárubeň protipožární k dveřím PD2 vč. nátěru 1250/2075</t>
  </si>
  <si>
    <t>439023904</t>
  </si>
  <si>
    <t>312</t>
  </si>
  <si>
    <t>600000002</t>
  </si>
  <si>
    <t>Ocelová zárubeň protipožární k dveřím PD3 vč. nátěru 700/1970</t>
  </si>
  <si>
    <t>-360620598</t>
  </si>
  <si>
    <t>313</t>
  </si>
  <si>
    <t>600000003</t>
  </si>
  <si>
    <t>Ocelová zárubeň protipožární k dveřím PD7 vč. nátěru 900/1970</t>
  </si>
  <si>
    <t>1421608146</t>
  </si>
  <si>
    <t>314</t>
  </si>
  <si>
    <t>600000004</t>
  </si>
  <si>
    <t>Ocelová zárubeň protipožární k dveřím PD8 vč. nátěru 950/1970</t>
  </si>
  <si>
    <t>123828820</t>
  </si>
  <si>
    <t>315</t>
  </si>
  <si>
    <t>600000005</t>
  </si>
  <si>
    <t>Ocelová zárubeň protipožární k dveřím PD11 vč. nátěru 800/1970</t>
  </si>
  <si>
    <t>-388448526</t>
  </si>
  <si>
    <t>316</t>
  </si>
  <si>
    <t>600000006</t>
  </si>
  <si>
    <t>Ocelová zárubeň protipožární k dveřím PD12 vč. nátěru 800/1970</t>
  </si>
  <si>
    <t>726559337</t>
  </si>
  <si>
    <t>317</t>
  </si>
  <si>
    <t>600000007</t>
  </si>
  <si>
    <t>Ocelová zárubeň protipožární k dveřím PD13 vč. nátěru 600/1970</t>
  </si>
  <si>
    <t>-1690720802</t>
  </si>
  <si>
    <t>318</t>
  </si>
  <si>
    <t>600000008</t>
  </si>
  <si>
    <t>Ocelová zárubeň protipožární k dveřím PD14 vč. nátěru 900/1970</t>
  </si>
  <si>
    <t>-15517642</t>
  </si>
  <si>
    <t>324</t>
  </si>
  <si>
    <t>642945112</t>
  </si>
  <si>
    <t>Osazování protipožárních nebo protiplynových zárubní dveří dvoukřídlových do 6,5 m2</t>
  </si>
  <si>
    <t>488272992</t>
  </si>
  <si>
    <t>320</t>
  </si>
  <si>
    <t>600000009</t>
  </si>
  <si>
    <t>Ocelová zárubeň protipožární k dveřím PD5 vč. nátěru 1650/1970</t>
  </si>
  <si>
    <t>-644548582</t>
  </si>
  <si>
    <t>321</t>
  </si>
  <si>
    <t>600000010</t>
  </si>
  <si>
    <t>Ocelová zárubeň protipožární k dveřím PD6 vč. nátěru 1600/1970</t>
  </si>
  <si>
    <t>-1046751786</t>
  </si>
  <si>
    <t>322</t>
  </si>
  <si>
    <t>600000011</t>
  </si>
  <si>
    <t>Ocelová zárubeň protipožární k dveřím PD9 vč. nátěru 1450/1970</t>
  </si>
  <si>
    <t>-218282724</t>
  </si>
  <si>
    <t>323</t>
  </si>
  <si>
    <t>600000012</t>
  </si>
  <si>
    <t>Ocelová zárubeň protipožární k dveřím PD10 vč. nátěru 1650/1970</t>
  </si>
  <si>
    <t>-1332114450</t>
  </si>
  <si>
    <t>284</t>
  </si>
  <si>
    <t>611131121</t>
  </si>
  <si>
    <t>Penetrace akrylát-silikonová vnitřních stropů nanášená ručně</t>
  </si>
  <si>
    <t>850544146</t>
  </si>
  <si>
    <t>662,07-80,18-81,07-85,06-122,14-23,04</t>
  </si>
  <si>
    <t>4,1+3,49+5,83+6,5+5,83+14,07+2,93+2+16,8+4,83</t>
  </si>
  <si>
    <t>285</t>
  </si>
  <si>
    <t>612321141</t>
  </si>
  <si>
    <t xml:space="preserve">Vápenocementová omítka štuková vnitřních stěn tl.10mm  </t>
  </si>
  <si>
    <t>-138856411</t>
  </si>
  <si>
    <t>3,2*2*(8+10+2,75+9,05+7,9+4,4+2,6+11,8+1,8+3+5,6+5,5+15,7)</t>
  </si>
  <si>
    <t>3,2*2*(9+2,4+3,25+1,65+0,6+5,6+5,6+3,25+2,75+1,95+3,25+5,6)</t>
  </si>
  <si>
    <t>3,2*2*(4,55+1,85+4,25+0,75+1,65+3+4,55+1,85+0,6+2+2+1,2+1,15+5,7+2,4)</t>
  </si>
  <si>
    <t>3,2*2*(16,15+0,1+7,05+8,73+7+2,4+9,6+2,4+2,4)</t>
  </si>
  <si>
    <t>3,6*2*(7+2,4)</t>
  </si>
  <si>
    <t>3,6*2*(5,3+2,4+5,7+2,4+9,6+2,4+2,4)</t>
  </si>
  <si>
    <t>286</t>
  </si>
  <si>
    <t>612321191</t>
  </si>
  <si>
    <t xml:space="preserve">Příplatek k vápenocementové omítce vnitřních stěn za každých dalších 5 mm tloušťky  </t>
  </si>
  <si>
    <t>-1134507786</t>
  </si>
  <si>
    <t>288</t>
  </si>
  <si>
    <t>611311141</t>
  </si>
  <si>
    <t>Vápenná omítka štuková dvouvrstvá vnitřních stropů rovných nanášená ručně</t>
  </si>
  <si>
    <t>-2061639031</t>
  </si>
  <si>
    <t>224</t>
  </si>
  <si>
    <t>631311114</t>
  </si>
  <si>
    <t>Mazanina tl do 80 mm z betonu prostého bez zvýšených nároků na prostředí tř. C 16/20</t>
  </si>
  <si>
    <t>596015668</t>
  </si>
  <si>
    <t>0,06*(13,85+5,36+15,51+15,51+17,78+16,52+21,78+11,44+81,07+80,18)</t>
  </si>
  <si>
    <t>0,06*(20,02+11,15+2,3+2,5+21,76+85,06+122,14+23,04+59,83+15,54+2,93+16,8)</t>
  </si>
  <si>
    <t>0,06*(4,1+3,49+5,83+6,5+5,83+14,07+2,93+2+16,8+4,84)</t>
  </si>
  <si>
    <t>60</t>
  </si>
  <si>
    <t>631311123</t>
  </si>
  <si>
    <t>Mazanina tl do 120 mm z betonu prostého bez zvýšených nároků na prostředí tř. C 12/15</t>
  </si>
  <si>
    <t>440589923</t>
  </si>
  <si>
    <t>(4,1+3,49+5,83+6,5+5,83+14,05+2,93+2+16,8+4,84+5,68)*0,1</t>
  </si>
  <si>
    <t>53</t>
  </si>
  <si>
    <t>631319011</t>
  </si>
  <si>
    <t>Příplatek k mazanině tl do 80 mm za přehlazení povrchu</t>
  </si>
  <si>
    <t>-992405361</t>
  </si>
  <si>
    <t>55</t>
  </si>
  <si>
    <t>631319171</t>
  </si>
  <si>
    <t>Příplatek k mazanině tl do 80 mm za stržení povrchu spodní vrstvy před vložením výztuže</t>
  </si>
  <si>
    <t>-1634434638</t>
  </si>
  <si>
    <t>222</t>
  </si>
  <si>
    <t>631319173</t>
  </si>
  <si>
    <t>Příplatek k mazanině tl do 120 mm za stržení povrchu spodní vrstvy před vložením výztuže</t>
  </si>
  <si>
    <t>-547623126</t>
  </si>
  <si>
    <t>-1796301191</t>
  </si>
  <si>
    <t>54</t>
  </si>
  <si>
    <t>631362021</t>
  </si>
  <si>
    <t>Výztuž mazanin svařovanými sítěmi Kari</t>
  </si>
  <si>
    <t>-1893206407</t>
  </si>
  <si>
    <t>728,46*1,15*0,003</t>
  </si>
  <si>
    <t>56</t>
  </si>
  <si>
    <t>632481213</t>
  </si>
  <si>
    <t>Separační vrstva z PE fólie</t>
  </si>
  <si>
    <t>694608734</t>
  </si>
  <si>
    <t>(13,85+5,36+15,51+15,51+17,78+16,52+21,78+11,44+81,07+80,18)</t>
  </si>
  <si>
    <t>(20,02+11,15+2,3+2,5+21,76+85,06+122,14+23,04+59,83+15,54+2,93+16,8)</t>
  </si>
  <si>
    <t>(4,1+3,49+5,83+6,5+5,83+14,07+2,93+2+16,8+4,84)</t>
  </si>
  <si>
    <t>57</t>
  </si>
  <si>
    <t>634111113</t>
  </si>
  <si>
    <t>Obvodová dilatace pružnou těsnicí páskou v 80 mm mezi stěnou a mazaninou</t>
  </si>
  <si>
    <t>-108470341</t>
  </si>
  <si>
    <t>2*(0,095*75+2,7+1,3+0,03*75)</t>
  </si>
  <si>
    <t>2*(7+2,4+4,4+1,2+4+2,4+0,06*75+2,4+5,2+2,4+2,4+2,9)</t>
  </si>
  <si>
    <t>2*(8,73+7,05+1,6+16,15+8,73+7,3+10,2+2,4+2,4+5,7+2,4+9,6+2,4+10+8+2,6+4,5+7,9+7,9+2,75+11,8+1,8+3+5,6+5,6+3,25+1,6+0,6+3,52+5,6+2,75+1,95+3,52+5,6)</t>
  </si>
  <si>
    <t>2*(4,6+2,4+1,2+1,2+2+2)</t>
  </si>
  <si>
    <t>58</t>
  </si>
  <si>
    <t>635111141</t>
  </si>
  <si>
    <t>Násyp pod podlahy z hrubého kameniva 8-16 s udusáním</t>
  </si>
  <si>
    <t>365939632</t>
  </si>
  <si>
    <t>254</t>
  </si>
  <si>
    <t>90001</t>
  </si>
  <si>
    <t>M+D hasicí přístroj práškový</t>
  </si>
  <si>
    <t>395760523</t>
  </si>
  <si>
    <t>255</t>
  </si>
  <si>
    <t>90002</t>
  </si>
  <si>
    <t>M+D fotoluminiscenční tabulky</t>
  </si>
  <si>
    <t>1703448893</t>
  </si>
  <si>
    <t>256</t>
  </si>
  <si>
    <t>941111131</t>
  </si>
  <si>
    <t>Montáž lešení řadového trubkového lehkého s podlahami zatížení do 200 kg/m2 š do 1,5 m v do 10 m</t>
  </si>
  <si>
    <t>954282385</t>
  </si>
  <si>
    <t>7*(6+25+3,5+3,5+7,2+13,25+2,7+1,5+5,4+5,7+4+3,2+2,4+3+16,5+1,5+8,3+9,5+9,3+3+3+14,5)</t>
  </si>
  <si>
    <t>257</t>
  </si>
  <si>
    <t>941111231</t>
  </si>
  <si>
    <t>Příplatek k lešení řadovému trubkovému lehkému s podlahami š 1,5 m v 10 m za první a ZKD den použití</t>
  </si>
  <si>
    <t>-608640319</t>
  </si>
  <si>
    <t>1063*120</t>
  </si>
  <si>
    <t>258</t>
  </si>
  <si>
    <t>941111831</t>
  </si>
  <si>
    <t>Demontáž lešení řadového trubkového lehkého s podlahami zatížení do 200 kg/m2 š do 1,5 m v do 10 m</t>
  </si>
  <si>
    <t>1039912880</t>
  </si>
  <si>
    <t>259</t>
  </si>
  <si>
    <t>949101111</t>
  </si>
  <si>
    <t>Lešení pomocné pro objekty pozemních staveb s lešeňovou podlahou v do 1,9 m zatížení do 150 kg/m2</t>
  </si>
  <si>
    <t>-895465518</t>
  </si>
  <si>
    <t>662+62</t>
  </si>
  <si>
    <t>260</t>
  </si>
  <si>
    <t>952901111</t>
  </si>
  <si>
    <t>Vyčištění budov bytové a občanské výstavby při výšce podlaží do 4 m</t>
  </si>
  <si>
    <t>-898827159</t>
  </si>
  <si>
    <t>660+662</t>
  </si>
  <si>
    <t>196</t>
  </si>
  <si>
    <t>962031132</t>
  </si>
  <si>
    <t>Bourání příček z cihel pálených na MVC tl do 100 mm</t>
  </si>
  <si>
    <t>-1963712645</t>
  </si>
  <si>
    <t>3,5*2,1+3,5*(2,2+1,2)</t>
  </si>
  <si>
    <t>197</t>
  </si>
  <si>
    <t>968082015A</t>
  </si>
  <si>
    <t>Vybourání plastových rámů oken zdvojených včetně křídel - k opětovné montáži</t>
  </si>
  <si>
    <t>2056325114</t>
  </si>
  <si>
    <t>2*2,2*5+2*2,95*2</t>
  </si>
  <si>
    <t>203</t>
  </si>
  <si>
    <t>968082017</t>
  </si>
  <si>
    <t>Vybourání plastových rámů oken zdvojených včetně křídel plochy přes 2 do 4 m2</t>
  </si>
  <si>
    <t>475558255</t>
  </si>
  <si>
    <t>1,13*2,25+1,8*1,5*2+1,5*1,8+1,6*2,2</t>
  </si>
  <si>
    <t>1,8*2,1*2</t>
  </si>
  <si>
    <t>1,75*2,05</t>
  </si>
  <si>
    <t>204</t>
  </si>
  <si>
    <t>968082018</t>
  </si>
  <si>
    <t>Vybourání plastových rámů oken zdvojených včetně křídel plochy přes 4 m2</t>
  </si>
  <si>
    <t>994307338</t>
  </si>
  <si>
    <t>2,6*2,05</t>
  </si>
  <si>
    <t>119</t>
  </si>
  <si>
    <t>973031346</t>
  </si>
  <si>
    <t>Vysekání kapes ve zdivu cihelném na MV nebo MVC pl do 0,25 m2 hl do 450 mm</t>
  </si>
  <si>
    <t>577365593</t>
  </si>
  <si>
    <t>973031812</t>
  </si>
  <si>
    <t>Vysekání kapes ve zdivu cihelném na MV nebo MVC pro zavázání příček tl do 100 mm</t>
  </si>
  <si>
    <t>1367573776</t>
  </si>
  <si>
    <t>3,5*2</t>
  </si>
  <si>
    <t>973031824</t>
  </si>
  <si>
    <t>Vysekání kapes ve zdivu cihelném na MV nebo MVC pro zavázání zdí tl do 300 mm</t>
  </si>
  <si>
    <t>1113013683</t>
  </si>
  <si>
    <t>3,5*6+3,5*3</t>
  </si>
  <si>
    <t>973031825</t>
  </si>
  <si>
    <t>Vysekání kapes ve zdivu cihelném na MV nebo MVC pro zavázání zdí tl do 450 mm</t>
  </si>
  <si>
    <t>1720976508</t>
  </si>
  <si>
    <t>1,5*4+2,25*2</t>
  </si>
  <si>
    <t>130</t>
  </si>
  <si>
    <t>974031164</t>
  </si>
  <si>
    <t>Vysekání rýh ve zdivu cihelném hl do 150 mm š do 150 mm</t>
  </si>
  <si>
    <t>-447983305</t>
  </si>
  <si>
    <t>3+3,6+2+3+3+0,05*75</t>
  </si>
  <si>
    <t>129</t>
  </si>
  <si>
    <t>974031167</t>
  </si>
  <si>
    <t>Vysekání rýh ve zdivu cihelném hl do 150 mm š do 300 mm</t>
  </si>
  <si>
    <t>1196084296</t>
  </si>
  <si>
    <t>273</t>
  </si>
  <si>
    <t>-857923897</t>
  </si>
  <si>
    <t>274</t>
  </si>
  <si>
    <t>1649623619</t>
  </si>
  <si>
    <t>9,836*8</t>
  </si>
  <si>
    <t>275</t>
  </si>
  <si>
    <t>2073378268</t>
  </si>
  <si>
    <t>276</t>
  </si>
  <si>
    <t>997013803</t>
  </si>
  <si>
    <t>Poplatek za uložení stavebního odpadu z keramických materiálů na skládce (skládkovné)</t>
  </si>
  <si>
    <t>-585392482</t>
  </si>
  <si>
    <t>998</t>
  </si>
  <si>
    <t>Přesun hmot</t>
  </si>
  <si>
    <t>261</t>
  </si>
  <si>
    <t>998011002</t>
  </si>
  <si>
    <t>Přesun hmot pro budovy zděné v do 12 m</t>
  </si>
  <si>
    <t>-1141841075</t>
  </si>
  <si>
    <t>711</t>
  </si>
  <si>
    <t>Izolace proti vodě, vlhkosti a plynům</t>
  </si>
  <si>
    <t>63</t>
  </si>
  <si>
    <t>711111001</t>
  </si>
  <si>
    <t>Provedení izolace proti zemní vlhkosti vodorovné za studena nátěrem penetračním</t>
  </si>
  <si>
    <t>1843938637</t>
  </si>
  <si>
    <t>(0,25+1,675+0,5+0,15)*(0,15*2+0,5+0,5+1,75)</t>
  </si>
  <si>
    <t>7,4*2,65+6,5*2,7+3,2*6,1</t>
  </si>
  <si>
    <t>111631500</t>
  </si>
  <si>
    <t>lak asfaltový ALP/9 (MJ t) bal 9 kg</t>
  </si>
  <si>
    <t>32</t>
  </si>
  <si>
    <t>1877378438</t>
  </si>
  <si>
    <t>Poznámka k položce:
Spotřeba 0,3-0,4kg/m2 dle povrchu, ředidlo technický benzín</t>
  </si>
  <si>
    <t>64,534*0,0003 "Přepočtené koeficientem množství</t>
  </si>
  <si>
    <t>206</t>
  </si>
  <si>
    <t>711112001</t>
  </si>
  <si>
    <t>Provedení izolace proti zemní vlhkosti svislé za studena nátěrem penetračním</t>
  </si>
  <si>
    <t>322017233</t>
  </si>
  <si>
    <t>1,2*2*(2,1+1,7+0,5+0,25)</t>
  </si>
  <si>
    <t>207</t>
  </si>
  <si>
    <t>111631500.1</t>
  </si>
  <si>
    <t>-1597557530</t>
  </si>
  <si>
    <t>10,92*0,00035 "Přepočtené koeficientem množství</t>
  </si>
  <si>
    <t>61</t>
  </si>
  <si>
    <t>711141559</t>
  </si>
  <si>
    <t>Provedení izolace proti zemní vlhkosti pásy přitavením vodorovné NAIP</t>
  </si>
  <si>
    <t>1524181426</t>
  </si>
  <si>
    <t>62</t>
  </si>
  <si>
    <t>628361100</t>
  </si>
  <si>
    <t>pás těžký asfaltovaný FOALBIT Al S 40 dle PD</t>
  </si>
  <si>
    <t>1947963098</t>
  </si>
  <si>
    <t>64,534*1,15 "Přepočtené koeficientem množství</t>
  </si>
  <si>
    <t>208</t>
  </si>
  <si>
    <t>711142559</t>
  </si>
  <si>
    <t>Provedení izolace proti zemní vlhkosti pásy přitavením svislé NAIP</t>
  </si>
  <si>
    <t>1185456024</t>
  </si>
  <si>
    <t>209</t>
  </si>
  <si>
    <t>-981132782</t>
  </si>
  <si>
    <t>10,92*1,2 "Přepočtené koeficientem množství</t>
  </si>
  <si>
    <t>210</t>
  </si>
  <si>
    <t>998711202</t>
  </si>
  <si>
    <t>Přesun hmot procentní pro izolace proti vodě, vlhkosti a plynům v objektech v do 12 m</t>
  </si>
  <si>
    <t>.%</t>
  </si>
  <si>
    <t>527412989</t>
  </si>
  <si>
    <t>65</t>
  </si>
  <si>
    <t>713111111</t>
  </si>
  <si>
    <t>Montáž izolace tepelné vrchem stropů volně kladenými rohožemi, pásy, dílci, deskami</t>
  </si>
  <si>
    <t>-130428712</t>
  </si>
  <si>
    <t>15,9*(4,225+3,725+4,3+4+4+4+1,65)*2</t>
  </si>
  <si>
    <t>9,25*2,4*2+2,7*5,7*2+2,4*7*2+30*0,75*8,75*2+2,6*9,6*2</t>
  </si>
  <si>
    <t>230</t>
  </si>
  <si>
    <t>631667550</t>
  </si>
  <si>
    <t>pás tepelný ROTAFLEX SUPER TP 01 tl.120 mm</t>
  </si>
  <si>
    <t>461754279</t>
  </si>
  <si>
    <t>1376*1,04</t>
  </si>
  <si>
    <t>1431,04*1,02 "Přepočtené koeficientem množství</t>
  </si>
  <si>
    <t>231</t>
  </si>
  <si>
    <t>713121111</t>
  </si>
  <si>
    <t>Montáž izolace tepelné podlah volně kladenými rohožemi, pásy, dílci, deskami 1 vrstva</t>
  </si>
  <si>
    <t>-1506553735</t>
  </si>
  <si>
    <t>(4,1+3,49+5,83+6,5+5,83+14,05+2,93+2+16,8+4,84+5,68)</t>
  </si>
  <si>
    <t>221</t>
  </si>
  <si>
    <t>283723090</t>
  </si>
  <si>
    <t>deska z pěnového polystyrenu EPS 100 S 1000 x 500 x 100 mm</t>
  </si>
  <si>
    <t>1796268073</t>
  </si>
  <si>
    <t>Poznámka k položce:
lambda=0,037 [W / m K]</t>
  </si>
  <si>
    <t>72,05*1,05</t>
  </si>
  <si>
    <t>232</t>
  </si>
  <si>
    <t>713121121</t>
  </si>
  <si>
    <t>Montáž izolace tepelné podlah volně kladenými rohožemi, pásy, dílci, deskami 2 vrstvy</t>
  </si>
  <si>
    <t>-807955957</t>
  </si>
  <si>
    <t>227</t>
  </si>
  <si>
    <t>631514810</t>
  </si>
  <si>
    <t>deska minerální izolační tuhá ISOVER T-N tl. 30 mm</t>
  </si>
  <si>
    <t>-691100585</t>
  </si>
  <si>
    <t>662,*1,02</t>
  </si>
  <si>
    <t>675,24*1,1 "Přepočtené koeficientem množství</t>
  </si>
  <si>
    <t>228</t>
  </si>
  <si>
    <t>631514820</t>
  </si>
  <si>
    <t>deska minerální izolační tuhá ISOVER T-N tl. 40 mm</t>
  </si>
  <si>
    <t>434281550</t>
  </si>
  <si>
    <t>235</t>
  </si>
  <si>
    <t>713121131</t>
  </si>
  <si>
    <t>Montáž izolace tepelné podlah parotěsné reflexní tl do 5 mm</t>
  </si>
  <si>
    <t>72776728</t>
  </si>
  <si>
    <t>236</t>
  </si>
  <si>
    <t>283553000</t>
  </si>
  <si>
    <t>pás parotěsný tepelně izolační DAPE typ AB - 25 x 0,97 m, tl. 4 mm</t>
  </si>
  <si>
    <t>-1715189109</t>
  </si>
  <si>
    <t>1376*1,15</t>
  </si>
  <si>
    <t>1582,4*1,05 "Přepočtené koeficientem množství</t>
  </si>
  <si>
    <t>244</t>
  </si>
  <si>
    <t>713131151</t>
  </si>
  <si>
    <t>Montáž izolace tepelné stěn a základů volně vloženými rohožemi, pásy, dílci, deskami 1 vrstva</t>
  </si>
  <si>
    <t>1795078253</t>
  </si>
  <si>
    <t>(0,2+0,2+1,675+1,75+0,2+0,2)*2*(6,25+1+0,1)</t>
  </si>
  <si>
    <t>245</t>
  </si>
  <si>
    <t>631666140A</t>
  </si>
  <si>
    <t>minerální izolace akustická dle PD  tl.50 mm</t>
  </si>
  <si>
    <t>-1180052403</t>
  </si>
  <si>
    <t>62,108*1,02 "Přepočtené koeficientem množství</t>
  </si>
  <si>
    <t>233</t>
  </si>
  <si>
    <t>713191114</t>
  </si>
  <si>
    <t>Montáž izolace tepelné podlah, stropů vrchem nebo střech překrytí pásem asfaltovým položeným volně</t>
  </si>
  <si>
    <t>-1614227163</t>
  </si>
  <si>
    <t>234</t>
  </si>
  <si>
    <t>628220060</t>
  </si>
  <si>
    <t>pás asfaltovaný V13</t>
  </si>
  <si>
    <t>1890659724</t>
  </si>
  <si>
    <t>1582,4*1,15 "Přepočtené koeficientem množství</t>
  </si>
  <si>
    <t>237</t>
  </si>
  <si>
    <t>998713202</t>
  </si>
  <si>
    <t>Přesun hmot procentní pro izolace tepelné v objektech v do 12 m</t>
  </si>
  <si>
    <t>1603790467</t>
  </si>
  <si>
    <t>762</t>
  </si>
  <si>
    <t>Konstrukce tesařské</t>
  </si>
  <si>
    <t>144</t>
  </si>
  <si>
    <t>762085103</t>
  </si>
  <si>
    <t>Montáž kotevních želez, příložek, patek nebo táhel</t>
  </si>
  <si>
    <t>-883180247</t>
  </si>
  <si>
    <t>145</t>
  </si>
  <si>
    <t>762000001</t>
  </si>
  <si>
    <t>Dodávka kotev krovu dle PD</t>
  </si>
  <si>
    <t>-1137353809</t>
  </si>
  <si>
    <t>146</t>
  </si>
  <si>
    <t>762085113</t>
  </si>
  <si>
    <t>Montáž svorníků nebo šroubů délky do 450 mm</t>
  </si>
  <si>
    <t>-1766614041</t>
  </si>
  <si>
    <t>147</t>
  </si>
  <si>
    <t>762000002</t>
  </si>
  <si>
    <t>Dodávka svorníků dle PD</t>
  </si>
  <si>
    <t>-718515750</t>
  </si>
  <si>
    <t>131</t>
  </si>
  <si>
    <t>762333131</t>
  </si>
  <si>
    <t>Montáž vázaných kcí krovů nepravidelných z hraněného řeziva průřezové plochy do 120 cm2</t>
  </si>
  <si>
    <t>-809594873</t>
  </si>
  <si>
    <t>35*1,3</t>
  </si>
  <si>
    <t>136</t>
  </si>
  <si>
    <t>605120030</t>
  </si>
  <si>
    <t>řezivo jehličnaté hranol jakost II do 120 cm2</t>
  </si>
  <si>
    <t>-1875954613</t>
  </si>
  <si>
    <t>35*1,30*0,08*0,14*1,15</t>
  </si>
  <si>
    <t>132</t>
  </si>
  <si>
    <t>762333132</t>
  </si>
  <si>
    <t>Montáž vázaných kcí krovů nepravidelných z hraněného řeziva průřezové plochy do 224 cm2</t>
  </si>
  <si>
    <t>1578673225</t>
  </si>
  <si>
    <t>(2*3,65+4*3,9+2*4+8*4,05+2*4,1+4,25*2+4,5*2+4,6+5,05*4+2*5,1+6*5,35+5,8+10*6)</t>
  </si>
  <si>
    <t>(5*6,2+4*6,3+35*6,75+6,75+6,85+3*7,35+8+8,1+8,4+8,45*3+8,5+8,7+9,2+9,45+3*9,5)</t>
  </si>
  <si>
    <t>(9,55+9,7+22*10,35+1,1+2*1,15+2*1,3+2*1,35+1,5+1,55*4+2*1,6+4*1,65+4*1,75+2*1,8+2*2+2*2,3+2*2,35+2,55)</t>
  </si>
  <si>
    <t>(2,6*4+4*2,75+2,8+21*2,85+2*3,3+4*3,35+3,55)</t>
  </si>
  <si>
    <t>Mezisoučet  100/180</t>
  </si>
  <si>
    <t>(8*1,95+10*2,7+13*4,85+11*8,55)</t>
  </si>
  <si>
    <t>Mezisoučet 80/160</t>
  </si>
  <si>
    <t>(2*3,05+3,15+2*3,4+3,8+4,3+3*4,4+3*4,5+4*5+5,85)</t>
  </si>
  <si>
    <t>Mezisoučet  140/120</t>
  </si>
  <si>
    <t>(2*3,7+2*3,9+2*4,05+2*4,15+4*4,35+3*5,1+5,8)</t>
  </si>
  <si>
    <t>Mezisoučet 160/120</t>
  </si>
  <si>
    <t>(1,1*4+13*2,2+3,9*5)</t>
  </si>
  <si>
    <t>Mezisoučet 140/140</t>
  </si>
  <si>
    <t>138</t>
  </si>
  <si>
    <t>605120110</t>
  </si>
  <si>
    <t>řezivo jehličnaté hranol jakost I nad 120 cm2</t>
  </si>
  <si>
    <t>-1215374016</t>
  </si>
  <si>
    <t>(2*3,65+4*3,9+2*4+8*4,05+2*4,1+4,25*2+4,5*2+4,6+5,05*4+2*5,1+6*5,35+5,8+10*6)*0,1*0,18*1,15</t>
  </si>
  <si>
    <t>(5*6,2+4*6,3+35*6,75+6,75+6,85+3*7,35+8+8,1+8,4+8,45*3+8,5+8,7+9,2+9,45+3*9,5)*0,1*0,18*1,15</t>
  </si>
  <si>
    <t>(9,55+9,7+22*10,35+1,1+2*1,15+2*1,3+2*1,35+1,5+1,55*4+2*1,6+4*1,65+4*1,75+2*1,8+2*2+2*2,3+2*2,35+2,55)*0,1*0,18*1,15</t>
  </si>
  <si>
    <t>(2,6*4+4*2,75+2,8+21*2,85+2*3,3+4*3,35+3,55)*0,1*0,18*1,15</t>
  </si>
  <si>
    <t>(8*1,95+10*2,7+13*4,85+11*8,55)*0,08*0,16*1,15</t>
  </si>
  <si>
    <t>(2*3,05+3,15+2*3,4+3,8+4,3+3*4,4+3*4,5+4*5+5,85)*0,14*0,12*1,15</t>
  </si>
  <si>
    <t>(2*3,7+2*3,9+2*4,05+2*4,15+4*4,35+3*5,1+5,8)*0,16*0,12*1,15</t>
  </si>
  <si>
    <t>(1,1*4+13*2,2+3,9*5)*0,14*0,14*1,15</t>
  </si>
  <si>
    <t>133</t>
  </si>
  <si>
    <t>762333133</t>
  </si>
  <si>
    <t>Montáž vázaných kcí krovů nepravidelných z hraněného řeziva průřezové plochy do 288 cm2</t>
  </si>
  <si>
    <t>1449522276</t>
  </si>
  <si>
    <t>(11+2,35)</t>
  </si>
  <si>
    <t>Mezisoučet 160/160</t>
  </si>
  <si>
    <t>(3,7+2*3,9+6*4,35+2*4,55+2*4,9+5,05+2*6,95)</t>
  </si>
  <si>
    <t>Mezisoučet 160/180</t>
  </si>
  <si>
    <t>(2*2,3)</t>
  </si>
  <si>
    <t>Mezisoučet 180/140</t>
  </si>
  <si>
    <t>134</t>
  </si>
  <si>
    <t>-85137806</t>
  </si>
  <si>
    <t>(11+2,35)*0,16*0,16*1,15</t>
  </si>
  <si>
    <t>(3,7+2*3,9+6*4,35+2*4,55+2*4,9+5,05+2*6,95)*0,16*0,18*1,15</t>
  </si>
  <si>
    <t>(2*2,3)*0,18*0,14*1,15</t>
  </si>
  <si>
    <t>135</t>
  </si>
  <si>
    <t>762333134</t>
  </si>
  <si>
    <t>Montáž vázaných kcí krovů nepravidelných z hraněného řeziva průřezové plochy do 450 cm2</t>
  </si>
  <si>
    <t>-1654467602</t>
  </si>
  <si>
    <t>(2*3,65+6,15*2+13,75*2)</t>
  </si>
  <si>
    <t>(2*3,65+3*6,15+8,1+2*8,75+9,65)</t>
  </si>
  <si>
    <t>(2*2,45+2*3,15+3,65+4*4,1+6*4,3+2*4,6+3*6,1)</t>
  </si>
  <si>
    <t>Mezisoučet 140/220</t>
  </si>
  <si>
    <t>137</t>
  </si>
  <si>
    <t>-482971532</t>
  </si>
  <si>
    <t>(2*3,65+6,15*2+13,75*2)*0,14*0,22*1,15</t>
  </si>
  <si>
    <t>(2*3,65+3*6,15+8,1+2*8,75+9,65)*0,14*0,22*1,15</t>
  </si>
  <si>
    <t>(2*2,45+2*3,15+3,65+4*4,1+6*4,3+2*4,6+3*6,1)*0,14*0,22*1,15</t>
  </si>
  <si>
    <t>139</t>
  </si>
  <si>
    <t>762342314</t>
  </si>
  <si>
    <t>Montáž laťování na střechách složitých sklonu do 60° osové vzdálenosti do 360 mm</t>
  </si>
  <si>
    <t>478501477</t>
  </si>
  <si>
    <t>10,35*(8,35+4,5+14,15)*2</t>
  </si>
  <si>
    <t>2,85*9,25*2</t>
  </si>
  <si>
    <t>7,9/2/0,899*2,7*2</t>
  </si>
  <si>
    <t>6,75*2*(0,9*2+0,875*2+1,05+3+0,6+0,75+0,85*3+0,825*2+0,85*3+0,75*3+1,8+1,05+2+1)</t>
  </si>
  <si>
    <t>6,75*2*(0,15+1,175*2)</t>
  </si>
  <si>
    <t>4,05*7,7</t>
  </si>
  <si>
    <t>140</t>
  </si>
  <si>
    <t>605141010</t>
  </si>
  <si>
    <t>řezivo jehličnaté lať jakost I 10 - 25 cm2</t>
  </si>
  <si>
    <t>220029139</t>
  </si>
  <si>
    <t>1021*0,06*0,04*1,15*4</t>
  </si>
  <si>
    <t>141</t>
  </si>
  <si>
    <t>762342441</t>
  </si>
  <si>
    <t>Montáž lišt trojúhelníkových nebo kontralatí na střechách sklonu do 60°</t>
  </si>
  <si>
    <t>1371293154</t>
  </si>
  <si>
    <t>142</t>
  </si>
  <si>
    <t>627047360</t>
  </si>
  <si>
    <t>1179,5*0,04*0,06*1,15</t>
  </si>
  <si>
    <t>3,255*1,1 "Přepočtené koeficientem množství</t>
  </si>
  <si>
    <t>143</t>
  </si>
  <si>
    <t>762395000</t>
  </si>
  <si>
    <t>Spojovací prostředky pro montáž krovu, bednění, laťování, světlíky, klíny</t>
  </si>
  <si>
    <t>-794753269</t>
  </si>
  <si>
    <t>0,586+29,331+3,025+6,824+11,272+3,581</t>
  </si>
  <si>
    <t>304</t>
  </si>
  <si>
    <t>762420012</t>
  </si>
  <si>
    <t>Obložení stropu z desek CETRIS tl 14 mm na sraz šroubovaných</t>
  </si>
  <si>
    <t>-430133596</t>
  </si>
  <si>
    <t>0,9*(14,1+9,2+4,5+9,25+8,3+18,1+5,4+2,7+7,9+2,7+5,4+11,4+7,7+2,8+2,6+2,6+16*0,75+7,5*0,75)</t>
  </si>
  <si>
    <t>305</t>
  </si>
  <si>
    <t>762429001A</t>
  </si>
  <si>
    <t>Montáž obložení stropu podkladový rošt + dodávka mat</t>
  </si>
  <si>
    <t>-1877803414</t>
  </si>
  <si>
    <t>148</t>
  </si>
  <si>
    <t>998762202</t>
  </si>
  <si>
    <t>Přesun hmot procentní pro kce tesařské v objektech v do 12 m</t>
  </si>
  <si>
    <t>759785380</t>
  </si>
  <si>
    <t>763</t>
  </si>
  <si>
    <t>Konstrukce suché výstavby</t>
  </si>
  <si>
    <t>34</t>
  </si>
  <si>
    <t>763111411</t>
  </si>
  <si>
    <t>SDK příčka tl 100 mm profil CW+UW 50 desky 2xA 12,5 TI 50 mm EI 60 Rw 50 dB</t>
  </si>
  <si>
    <t>1153992775</t>
  </si>
  <si>
    <t>2,95*(8,73+1,6)-1,6</t>
  </si>
  <si>
    <t>35</t>
  </si>
  <si>
    <t>763431031</t>
  </si>
  <si>
    <t xml:space="preserve">Montáž minerálního podhledu </t>
  </si>
  <si>
    <t>-1282636251</t>
  </si>
  <si>
    <t>80,18+81,07+85,06+122,14+23,04</t>
  </si>
  <si>
    <t>36</t>
  </si>
  <si>
    <t>590360000</t>
  </si>
  <si>
    <t>Podhled  akustický Master  Ecophon  RIGID A 600/600 dle PD vč. nosné konstrukce</t>
  </si>
  <si>
    <t>-296931987</t>
  </si>
  <si>
    <t>391,49*1,05</t>
  </si>
  <si>
    <t>411,065*1,05 "Přepočtené koeficientem množství</t>
  </si>
  <si>
    <t>149</t>
  </si>
  <si>
    <t>998763201</t>
  </si>
  <si>
    <t>Přesun hmot procentní pro dřevostavby v objektech v do 12 m</t>
  </si>
  <si>
    <t>-1563163033</t>
  </si>
  <si>
    <t>764</t>
  </si>
  <si>
    <t>Konstrukce klempířské</t>
  </si>
  <si>
    <t>192</t>
  </si>
  <si>
    <t>764216645</t>
  </si>
  <si>
    <t>Oplechování rovných parapetů celoplošně lepené z Pz s povrchovou úpravou rš 400 mm</t>
  </si>
  <si>
    <t>704027383</t>
  </si>
  <si>
    <t>(11*2+2+1,8+1,5+2*0,6+1,3+1,5+1,6++1,5+1+1,8*9+1,5+1,8*2)</t>
  </si>
  <si>
    <t>5*2</t>
  </si>
  <si>
    <t>190</t>
  </si>
  <si>
    <t>764311606</t>
  </si>
  <si>
    <t>Lemování rovných zdí střech s krytinou prejzovou nebo vlnitou  z Pz s povrchovou úpravou rš 500 mm</t>
  </si>
  <si>
    <t>677511900</t>
  </si>
  <si>
    <t>10,35*2+1++4,1+6,75*2+8</t>
  </si>
  <si>
    <t>191</t>
  </si>
  <si>
    <t>764311616</t>
  </si>
  <si>
    <t>Lemování rovných zdí střech s krytinou skládanou z Pz s povrchovou úpravou rš 500 mm</t>
  </si>
  <si>
    <t>907928207</t>
  </si>
  <si>
    <t>187</t>
  </si>
  <si>
    <t>764511603</t>
  </si>
  <si>
    <t>Žlab podokapní půlkruhový z Pz s povrchovou úpravou rš 400 mm</t>
  </si>
  <si>
    <t>163806561</t>
  </si>
  <si>
    <t>7,7+15,6*0,75+5,42+7,9+5,4+18,1+8,35+9,25+4,5+9,25+14,15+7,4*0,75+2,6+9*0,75</t>
  </si>
  <si>
    <t>188</t>
  </si>
  <si>
    <t>764511623</t>
  </si>
  <si>
    <t>Roh nebo kout půlkruhového podokapního žlabu z Pz s povrchovou úpravou rš 400 mm</t>
  </si>
  <si>
    <t>724048904</t>
  </si>
  <si>
    <t>189</t>
  </si>
  <si>
    <t>764511643</t>
  </si>
  <si>
    <t>Kotlík oválný (trychtýřový) pro podokapní žlaby z Pz s povrchovou úpravou 330/120 mm</t>
  </si>
  <si>
    <t>1961324133</t>
  </si>
  <si>
    <t>194</t>
  </si>
  <si>
    <t>764518623</t>
  </si>
  <si>
    <t>Svody kruhové včetně objímek, kolen, odskoků z Pz s povrchovou úpravou průměru 120 mm</t>
  </si>
  <si>
    <t>726154072</t>
  </si>
  <si>
    <t>11*8</t>
  </si>
  <si>
    <t>193</t>
  </si>
  <si>
    <t>998764202</t>
  </si>
  <si>
    <t>Přesun hmot procentní pro konstrukce klempířské v objektech v do 12 m</t>
  </si>
  <si>
    <t>-1074079900</t>
  </si>
  <si>
    <t>765</t>
  </si>
  <si>
    <t>Krytina skládaná</t>
  </si>
  <si>
    <t>150</t>
  </si>
  <si>
    <t>765113012</t>
  </si>
  <si>
    <t>Krytina keramická drážková velkoformátová engobovaná sklonu do 30° na sucho</t>
  </si>
  <si>
    <t>302063425</t>
  </si>
  <si>
    <t>162</t>
  </si>
  <si>
    <t>765113112</t>
  </si>
  <si>
    <t>Krytina keramická okapová hrana s větracím pásem kovovým</t>
  </si>
  <si>
    <t>513521653</t>
  </si>
  <si>
    <t>14,15+9,25+4,5+9,25+8,35+18,1+5,4+2,7+7,9+5,42+7,7+0,16*75+0,03*75*2+0,075*75</t>
  </si>
  <si>
    <t>151</t>
  </si>
  <si>
    <t>765113212</t>
  </si>
  <si>
    <t>Krytina keramická drážková nárožní hrana z hřebenáčů engobovaných na sucho s větracím pásem kovovým</t>
  </si>
  <si>
    <t>-1373760971</t>
  </si>
  <si>
    <t>2*3,65+2*6,15+2*13,75</t>
  </si>
  <si>
    <t>152</t>
  </si>
  <si>
    <t>765113312</t>
  </si>
  <si>
    <t>Krytina keramická drážková hřeben z hřebenáčů engobovaných na sucho s větracím pásem kovovým</t>
  </si>
  <si>
    <t>971596079</t>
  </si>
  <si>
    <t>(0,105+0,4+0,24)*75+9,25+2,7</t>
  </si>
  <si>
    <t>153</t>
  </si>
  <si>
    <t>765113412</t>
  </si>
  <si>
    <t>Krytina keramická úžlabí na plech na sucho s těsnicím pásem</t>
  </si>
  <si>
    <t>1199860660</t>
  </si>
  <si>
    <t>2*3,65+3*6,15+8,1+8,75+9,65</t>
  </si>
  <si>
    <t>154</t>
  </si>
  <si>
    <t>765113512</t>
  </si>
  <si>
    <t>Krytina keramická drážková štítová hrana z velkoformátových okrajových tašek engobovaných do malty</t>
  </si>
  <si>
    <t>-1720137956</t>
  </si>
  <si>
    <t>6,75*2</t>
  </si>
  <si>
    <t>155</t>
  </si>
  <si>
    <t>765113552</t>
  </si>
  <si>
    <t>Krytina keramická drážková štítová hrana z velkoformátových okrajových tašek engobovaných na sucho</t>
  </si>
  <si>
    <t>-876744996</t>
  </si>
  <si>
    <t>157</t>
  </si>
  <si>
    <t>765113612</t>
  </si>
  <si>
    <t>Krytina keramická drážková pultová hrana z velkoformátových pultových tašek engobovaných na sucho</t>
  </si>
  <si>
    <t>-803673609</t>
  </si>
  <si>
    <t>156</t>
  </si>
  <si>
    <t>765113711</t>
  </si>
  <si>
    <t>Krytina keramická lemování prostupů těsnicím pásem plochy jednotlivě do 0,25 m2</t>
  </si>
  <si>
    <t>-224048297</t>
  </si>
  <si>
    <t>163</t>
  </si>
  <si>
    <t>765115403</t>
  </si>
  <si>
    <t>Montáž mříže sněholamu pro keramickou krytinu</t>
  </si>
  <si>
    <t>-1865456120</t>
  </si>
  <si>
    <t>164</t>
  </si>
  <si>
    <t>596606490</t>
  </si>
  <si>
    <t>komplet protisněhový (držák mříže, sněhová mříž, spojka mříže)</t>
  </si>
  <si>
    <t>233445018</t>
  </si>
  <si>
    <t>159</t>
  </si>
  <si>
    <t>765191021</t>
  </si>
  <si>
    <t>Montáž pojistné hydroizolační fólie kladené ve sklonu přes 20° s lepenými spoji na krokve</t>
  </si>
  <si>
    <t>-462842024</t>
  </si>
  <si>
    <t>160</t>
  </si>
  <si>
    <t>283292950</t>
  </si>
  <si>
    <t>membrána podstřešní dle PD 150 g/m2 s aplikovanou spojovací páskou</t>
  </si>
  <si>
    <t>-968361041</t>
  </si>
  <si>
    <t>1021,586*1,1 "Přepočtené koeficientem množství</t>
  </si>
  <si>
    <t>161</t>
  </si>
  <si>
    <t>765191061</t>
  </si>
  <si>
    <t>Montáž pojistné hydroizolační fólie úžlabí větrané střechy</t>
  </si>
  <si>
    <t>-205519068</t>
  </si>
  <si>
    <t>158</t>
  </si>
  <si>
    <t>998765202</t>
  </si>
  <si>
    <t>Přesun hmot procentní pro krytiny skládané v objektech v do 12 m</t>
  </si>
  <si>
    <t>%</t>
  </si>
  <si>
    <t>-712334374</t>
  </si>
  <si>
    <t>766</t>
  </si>
  <si>
    <t>Konstrukce truhlářské</t>
  </si>
  <si>
    <t>166</t>
  </si>
  <si>
    <t>766000001</t>
  </si>
  <si>
    <t xml:space="preserve">Dodávka a montáž  podia dle PD </t>
  </si>
  <si>
    <t>ks</t>
  </si>
  <si>
    <t>748692783</t>
  </si>
  <si>
    <t>238</t>
  </si>
  <si>
    <t>766000002</t>
  </si>
  <si>
    <t>Dodávka a montáž  konrolní lávky dle PD</t>
  </si>
  <si>
    <t>-1882694457</t>
  </si>
  <si>
    <t>22</t>
  </si>
  <si>
    <t>766231113</t>
  </si>
  <si>
    <t>Montáž sklápěcích půdních schodů</t>
  </si>
  <si>
    <t>1485502649</t>
  </si>
  <si>
    <t>612331720</t>
  </si>
  <si>
    <t>schody stahovacíí protipožární,protihlukovou a zateplovací vložkozu  dle PD ozn PO1</t>
  </si>
  <si>
    <t>776006456</t>
  </si>
  <si>
    <t>68</t>
  </si>
  <si>
    <t>766622115</t>
  </si>
  <si>
    <t>Montáž plastových oken plochy přes 1 m2 pevných výšky do 1,5 m s rámem do zdiva</t>
  </si>
  <si>
    <t>-531761128</t>
  </si>
  <si>
    <t>1,5*1,5</t>
  </si>
  <si>
    <t>2*1*1,25</t>
  </si>
  <si>
    <t>2*1,8*0,8</t>
  </si>
  <si>
    <t>69</t>
  </si>
  <si>
    <t>6114000004</t>
  </si>
  <si>
    <t>okno plastové  otevíravé, sklopné, zasklené izolačním trojsklem 1500/1500  Uw=&lt;1.00 W/m2K ozn. O4</t>
  </si>
  <si>
    <t>-268004680</t>
  </si>
  <si>
    <t>70</t>
  </si>
  <si>
    <t>6114000010</t>
  </si>
  <si>
    <t>okno plastové  otevíravé, sklopné, zasklené izolačním trojsklem 1000/1250 Uw=&lt;1.00 W/m2K ozn. O10</t>
  </si>
  <si>
    <t>-120042024</t>
  </si>
  <si>
    <t>72</t>
  </si>
  <si>
    <t>766622116</t>
  </si>
  <si>
    <t>Montáž plastových oken plochy přes 1 m2 pevných výšky do 2,5 m s rámem do zdiva</t>
  </si>
  <si>
    <t>-1466512434</t>
  </si>
  <si>
    <t>11*2*2</t>
  </si>
  <si>
    <t>2*1,8</t>
  </si>
  <si>
    <t>1,8*1,8</t>
  </si>
  <si>
    <t>1,3*1,75</t>
  </si>
  <si>
    <t>1,6*1,75</t>
  </si>
  <si>
    <t>1,5*1,75</t>
  </si>
  <si>
    <t>9*1,8*1,6</t>
  </si>
  <si>
    <t>73</t>
  </si>
  <si>
    <t>6114000001</t>
  </si>
  <si>
    <t>okno plastové  otevíravé, sklopné, zasklené izolačním trojsklem 2000/2000  Uw=&lt;1.00 W/m2K ozn. O1</t>
  </si>
  <si>
    <t>1774651355</t>
  </si>
  <si>
    <t>74</t>
  </si>
  <si>
    <t>6114000002</t>
  </si>
  <si>
    <t>okno plastové  otevíravé, sklopné, zasklené izolačním trojsklem 2000/1800  Uw=&lt;1.00 W/m2K ozn. O2</t>
  </si>
  <si>
    <t>2017407555</t>
  </si>
  <si>
    <t>75</t>
  </si>
  <si>
    <t>6114000003</t>
  </si>
  <si>
    <t>okno plastové  otevíravé, sklopné, zasklené izolačním trojsklem 1800/1800  Uw=&lt;1.00 W/m2K ozn. O3</t>
  </si>
  <si>
    <t>-681680284</t>
  </si>
  <si>
    <t>76</t>
  </si>
  <si>
    <t>6114000006</t>
  </si>
  <si>
    <t>okno plastové  otevíravé, sklopné, zasklené izolačním trojsklem 1300/1750  Uw=&lt;1.00 W/m2K ozn. O6</t>
  </si>
  <si>
    <t>1421041640</t>
  </si>
  <si>
    <t>77</t>
  </si>
  <si>
    <t>6114000008</t>
  </si>
  <si>
    <t>okno plastové  otevíravé, sklopné, zasklené izolačním trojsklem 1600/1750  Uw=&lt;1.00 W/m2K ozn. O8</t>
  </si>
  <si>
    <t>1018263488</t>
  </si>
  <si>
    <t>78</t>
  </si>
  <si>
    <t>6114000009</t>
  </si>
  <si>
    <t>okno plastové  otevíravé, sklopné, zasklené izolačním trojsklem 1500/1750  Uw=&lt;1.00 W/m2K ozn. O9</t>
  </si>
  <si>
    <t>-1411114110</t>
  </si>
  <si>
    <t>79</t>
  </si>
  <si>
    <t>6114000011</t>
  </si>
  <si>
    <t>okno plastové  otevíravé, sklopné, zasklené izolačním trojsklem 1800/1600 Uw=&lt;1.00 W/m2K ozn. O11</t>
  </si>
  <si>
    <t>-250931754</t>
  </si>
  <si>
    <t>71</t>
  </si>
  <si>
    <t>6114000013</t>
  </si>
  <si>
    <t>okno plastové  otevíravé, sklopné, zasklené izolačním trojsklem 1800/800 Uw=&lt;1.00 W/m2K ozn. O13</t>
  </si>
  <si>
    <t>-1417113716</t>
  </si>
  <si>
    <t>198</t>
  </si>
  <si>
    <t>766622116A</t>
  </si>
  <si>
    <t>Montáž plastových oken plochy přes 1 m2 pevných výšky do 2,5 m s rámem do zdiva původní okna</t>
  </si>
  <si>
    <t>-1823266280</t>
  </si>
  <si>
    <t>2*2,2*5</t>
  </si>
  <si>
    <t>199</t>
  </si>
  <si>
    <t>76600000A</t>
  </si>
  <si>
    <t>Repase původních plastových oken 2000/2250</t>
  </si>
  <si>
    <t>1650915251</t>
  </si>
  <si>
    <t>80</t>
  </si>
  <si>
    <t>766622216</t>
  </si>
  <si>
    <t>Montáž plastových oken plochy do 1 m2 otevíravých s rámem do zdiva</t>
  </si>
  <si>
    <t>-1225649511</t>
  </si>
  <si>
    <t>81</t>
  </si>
  <si>
    <t>6114000005</t>
  </si>
  <si>
    <t>okno plastové  otevíravé, sklopné, zasklené izolačním trojsklem 600/1200 Uw=&lt;1.00 W/m2K ozn. O5</t>
  </si>
  <si>
    <t>400483055</t>
  </si>
  <si>
    <t>327</t>
  </si>
  <si>
    <t>766660021</t>
  </si>
  <si>
    <t>Montáž dveřních křídel otvíravých 1křídlových š do 0,8 m požárních do ocelové zárubně</t>
  </si>
  <si>
    <t>-644224885</t>
  </si>
  <si>
    <t>330</t>
  </si>
  <si>
    <t>611653060A</t>
  </si>
  <si>
    <t>dveře vnitřní protipožární hladké dýhované 1křídlé 70x197 cm vč. kování ozn PD3</t>
  </si>
  <si>
    <t>955509014</t>
  </si>
  <si>
    <t>338</t>
  </si>
  <si>
    <t>611653100F</t>
  </si>
  <si>
    <t>dveře vnitřní protipožární hladké dýhované 1křídlé 80x197 cm vč. kování ozn. PD12</t>
  </si>
  <si>
    <t>-1472499104</t>
  </si>
  <si>
    <t>339</t>
  </si>
  <si>
    <t>611653020R</t>
  </si>
  <si>
    <t>dveře vnitřní protipožární hladké dýhované 1křídlé 60x197 cm VČ. KOVÁNÍ OZN. PD13</t>
  </si>
  <si>
    <t>602641241</t>
  </si>
  <si>
    <t>337</t>
  </si>
  <si>
    <t>611653100</t>
  </si>
  <si>
    <t>dveře vnitřní protipožární hladké dýhované 1křídlé 80x197 cm vč kování dle PD ozn PD11</t>
  </si>
  <si>
    <t>197866270</t>
  </si>
  <si>
    <t>326</t>
  </si>
  <si>
    <t>766660022</t>
  </si>
  <si>
    <t>Montáž dveřních křídel otvíravých 1křídlových š přes 0,8 m požárních do ocelové zárubně</t>
  </si>
  <si>
    <t>1382791184</t>
  </si>
  <si>
    <t>329</t>
  </si>
  <si>
    <t>611653180A</t>
  </si>
  <si>
    <t>dveře vnitřní protipožární hladké 1250/2075 vč. kování ozn PD2</t>
  </si>
  <si>
    <t>746255995</t>
  </si>
  <si>
    <t>333</t>
  </si>
  <si>
    <t>611653140A</t>
  </si>
  <si>
    <t>dveře vnitřní protipožární hladké dýhované 1křídlé 90x197 cm ozn PD7 vč. kování</t>
  </si>
  <si>
    <t>1592252706</t>
  </si>
  <si>
    <t>340</t>
  </si>
  <si>
    <t>611653140G</t>
  </si>
  <si>
    <t>dveře vnitřní protipožární hladké dýhované 1křídlé 90x197 cm VČ. KOVÁNÍ  OZN PD14</t>
  </si>
  <si>
    <t>-133593387</t>
  </si>
  <si>
    <t>334</t>
  </si>
  <si>
    <t>611653140C</t>
  </si>
  <si>
    <t>dveře vnitřní protipožární hladké dýhované 1křídlé 95x197 cm vč. kování ozn PD8</t>
  </si>
  <si>
    <t>249727383</t>
  </si>
  <si>
    <t>328</t>
  </si>
  <si>
    <t>766660031</t>
  </si>
  <si>
    <t>Montáž dveřních křídel otvíravých 2křídlových požárních do ocelové zárubně</t>
  </si>
  <si>
    <t>214271153</t>
  </si>
  <si>
    <t>335</t>
  </si>
  <si>
    <t>611653220F</t>
  </si>
  <si>
    <t>dveře vnitřní protipožární hladké dýhované 2křídlé 145x197 vč. kování ozn PD9</t>
  </si>
  <si>
    <t>1889983855</t>
  </si>
  <si>
    <t>331</t>
  </si>
  <si>
    <t>611653220A</t>
  </si>
  <si>
    <t>dveře vnitřní protipožární hladké dýhované 2křídlé 165/1970 ozn. PD5 vč. kování</t>
  </si>
  <si>
    <t>-1840738606</t>
  </si>
  <si>
    <t>336</t>
  </si>
  <si>
    <t>611653220H</t>
  </si>
  <si>
    <t>dveře vnitřní protipožární hladké dýhované 2křídlé 165/1970 ozn. PD10 vč  kování</t>
  </si>
  <si>
    <t>-1713253274</t>
  </si>
  <si>
    <t>332</t>
  </si>
  <si>
    <t>611653221A</t>
  </si>
  <si>
    <t>dveře vnitřní protipožární hladké dýhované 2křídlé 1600/1970 ozn. PD6 vč kování</t>
  </si>
  <si>
    <t>-1262342641</t>
  </si>
  <si>
    <t>346</t>
  </si>
  <si>
    <t>766660171</t>
  </si>
  <si>
    <t>Montáž dveřních křídel otvíravých 1křídlových š do 0,8 m do obložkové zárubně</t>
  </si>
  <si>
    <t>-152807669</t>
  </si>
  <si>
    <t>347</t>
  </si>
  <si>
    <t>611617590</t>
  </si>
  <si>
    <t>dveře vnitřní hladké dýhované 2/3sklo 1křídlé 80x197 cm dle PD ozn D2 vč. kování</t>
  </si>
  <si>
    <t>-429500109</t>
  </si>
  <si>
    <t>348</t>
  </si>
  <si>
    <t>611617120</t>
  </si>
  <si>
    <t>dveře vnitřní hladké dýhované plné 1křídlové 60x197 cm dle PD ozn D3 vč. kování</t>
  </si>
  <si>
    <t>150270502</t>
  </si>
  <si>
    <t>341</t>
  </si>
  <si>
    <t>766660411</t>
  </si>
  <si>
    <t>Montáž vchodových dveří 1křídlových bez nadsvětlíku do zdiva</t>
  </si>
  <si>
    <t>806293495</t>
  </si>
  <si>
    <t>342</t>
  </si>
  <si>
    <t>61100000001</t>
  </si>
  <si>
    <t>DVEŘE PLASTOVÉ OZN D1 1050/1970 vč kování</t>
  </si>
  <si>
    <t>-1834075934</t>
  </si>
  <si>
    <t>202</t>
  </si>
  <si>
    <t>766660461</t>
  </si>
  <si>
    <t>Montáž vchodových dveří 2křídlových s nadsvětlíkem do zdiva</t>
  </si>
  <si>
    <t>-1747395046</t>
  </si>
  <si>
    <t>201</t>
  </si>
  <si>
    <t>76600000B</t>
  </si>
  <si>
    <t>Repase původních plastových dveří 1850/2950</t>
  </si>
  <si>
    <t>1829267882</t>
  </si>
  <si>
    <t>343</t>
  </si>
  <si>
    <t>766682111</t>
  </si>
  <si>
    <t>Montáž zárubní obložkových pro dveře jednokřídlové tl stěny do 170 mm</t>
  </si>
  <si>
    <t>-826445417</t>
  </si>
  <si>
    <t>344</t>
  </si>
  <si>
    <t>611822600</t>
  </si>
  <si>
    <t>zárubeň obložková pro dveře 800/1970 ozn D2</t>
  </si>
  <si>
    <t>1201372405</t>
  </si>
  <si>
    <t>345</t>
  </si>
  <si>
    <t>611822600A</t>
  </si>
  <si>
    <t>zárubeň obložková pro dveře 600/1970 ozn D3</t>
  </si>
  <si>
    <t>-651517091</t>
  </si>
  <si>
    <t>82</t>
  </si>
  <si>
    <t>766694113</t>
  </si>
  <si>
    <t>Montáž parapetních desek dřevěných nebo plastových šířky do 30 cm délky do 2,6 m</t>
  </si>
  <si>
    <t>-1527428119</t>
  </si>
  <si>
    <t>11+1+1+1+2+1+1+1+1+2+9+1+2+5</t>
  </si>
  <si>
    <t>83</t>
  </si>
  <si>
    <t>607941020A</t>
  </si>
  <si>
    <t xml:space="preserve">deska parapetní dle PD </t>
  </si>
  <si>
    <t>-166414007</t>
  </si>
  <si>
    <t>(11*2+2+1,8+1,5+2*0,6+1,3+1,5+1,6++1,5+1+1,8*9+1,5+1,8*2)*1,1+10*1,1</t>
  </si>
  <si>
    <t>84</t>
  </si>
  <si>
    <t>607941210</t>
  </si>
  <si>
    <t>koncovka PVC k parapetním deskám 600 mm</t>
  </si>
  <si>
    <t>-1331495347</t>
  </si>
  <si>
    <t>11*2+2+2+2+4+2+2+2+2+2+18+2+4+10</t>
  </si>
  <si>
    <t>247</t>
  </si>
  <si>
    <t>998766202</t>
  </si>
  <si>
    <t>Přesun hmot procentní pro konstrukce truhlářské v objektech v do 12 m</t>
  </si>
  <si>
    <t>240356846</t>
  </si>
  <si>
    <t>767</t>
  </si>
  <si>
    <t>Konstrukce zámečnické</t>
  </si>
  <si>
    <t>182</t>
  </si>
  <si>
    <t>7670000001</t>
  </si>
  <si>
    <t>Montáž okování zděných sloupů  dle PD vč. dodávky materiálu a stavebních prací  OZN D.03</t>
  </si>
  <si>
    <t>-1888649664</t>
  </si>
  <si>
    <t>183</t>
  </si>
  <si>
    <t>7670000002</t>
  </si>
  <si>
    <t>Montáž ocelového plechu dle PD vč. dodávka materiálu OZN D.02</t>
  </si>
  <si>
    <t>-1193070848</t>
  </si>
  <si>
    <t>239</t>
  </si>
  <si>
    <t>7670000003</t>
  </si>
  <si>
    <t>Zábradlí schodiště 1Nn21 dle PD</t>
  </si>
  <si>
    <t>1090423722</t>
  </si>
  <si>
    <t>240</t>
  </si>
  <si>
    <t>7670000004</t>
  </si>
  <si>
    <t>Zábradlí schodiště 1Nn77 dle PD</t>
  </si>
  <si>
    <t>-1402751864</t>
  </si>
  <si>
    <t>241</t>
  </si>
  <si>
    <t>7670000005</t>
  </si>
  <si>
    <t>Zábradlí schodiště 1Nn01 dle PD</t>
  </si>
  <si>
    <t>-1182226457</t>
  </si>
  <si>
    <t>242</t>
  </si>
  <si>
    <t>7670000006</t>
  </si>
  <si>
    <t>Zábradlí schodiště 1Nn04 dle PD</t>
  </si>
  <si>
    <t>1510924992</t>
  </si>
  <si>
    <t>325</t>
  </si>
  <si>
    <t>7670000007</t>
  </si>
  <si>
    <t xml:space="preserve">Montáž a dodávka protpožární stěny  2600/2050 ozn PD1 dle PD </t>
  </si>
  <si>
    <t>-2065413148</t>
  </si>
  <si>
    <t>85</t>
  </si>
  <si>
    <t>767610117P</t>
  </si>
  <si>
    <t>Montáž oken jednoduchých pevných do zdiva plochy do 2,5 m2 protipožár</t>
  </si>
  <si>
    <t>1691062959</t>
  </si>
  <si>
    <t>1,5*1,6</t>
  </si>
  <si>
    <t>86</t>
  </si>
  <si>
    <t>553411000</t>
  </si>
  <si>
    <t>Ocelové dvoudílné pevné okno s požární odolností EI 30 DP zasklené trojsklem  1500/1500 Uw=&lt;1.00 W/m2K  OZN O7</t>
  </si>
  <si>
    <t>1211044746</t>
  </si>
  <si>
    <t>87</t>
  </si>
  <si>
    <t>553411001</t>
  </si>
  <si>
    <t>Ocelové dvoudílné pevné okno s požární odolností EI 30 DP zasklené trojsklem  1500/1600 Uw=&lt;1.00 W/m2K  OZN O12</t>
  </si>
  <si>
    <t>-431317990</t>
  </si>
  <si>
    <t>185</t>
  </si>
  <si>
    <t>767995117</t>
  </si>
  <si>
    <t>Montáž atypických zámečnických konstrukcí hmotnosti do 500 kg  ( bačkory krovu U 180)vč. kotev a nátěru</t>
  </si>
  <si>
    <t>kg</t>
  </si>
  <si>
    <t>2037802309</t>
  </si>
  <si>
    <t>22*(23+23+30+12+16+25+25)*0,75</t>
  </si>
  <si>
    <t>186</t>
  </si>
  <si>
    <t>130108240</t>
  </si>
  <si>
    <t>ocel profilová UPN, v jakosti 11 375, h=180 mm - dodávka vč. kotev</t>
  </si>
  <si>
    <t>-66060639</t>
  </si>
  <si>
    <t>Poznámka k položce:
Hmotnost: 22,00 kg/m</t>
  </si>
  <si>
    <t>246</t>
  </si>
  <si>
    <t>998767202</t>
  </si>
  <si>
    <t>Přesun hmot procentní pro zámečnické konstrukce v objektech v do 12 m</t>
  </si>
  <si>
    <t>-1784878968</t>
  </si>
  <si>
    <t>771</t>
  </si>
  <si>
    <t>Podlahy z dlaždic</t>
  </si>
  <si>
    <t>37</t>
  </si>
  <si>
    <t>771274124</t>
  </si>
  <si>
    <t>Montáž obkladů stupnic z dlaždic protiskluzných keramických flexibilní lepidlo š do 350 mm</t>
  </si>
  <si>
    <t>1931192094</t>
  </si>
  <si>
    <t>1,075*18</t>
  </si>
  <si>
    <t>12*2*1,2</t>
  </si>
  <si>
    <t>11*2*1,2</t>
  </si>
  <si>
    <t>11*2*1,2+3,1*3</t>
  </si>
  <si>
    <t>38</t>
  </si>
  <si>
    <t>597613371</t>
  </si>
  <si>
    <t xml:space="preserve">schodovka  keramická 300/300 dle PD </t>
  </si>
  <si>
    <t>-1784269907</t>
  </si>
  <si>
    <t>386,066121842496*1,1 "Přepočtené koeficientem množství</t>
  </si>
  <si>
    <t>39</t>
  </si>
  <si>
    <t>771274242</t>
  </si>
  <si>
    <t>Montáž obkladů podstupnic z dlaždic protiskluzných keramických flexibilní lepidlo v do 200 mm</t>
  </si>
  <si>
    <t>-420984233</t>
  </si>
  <si>
    <t>40</t>
  </si>
  <si>
    <t>597614000</t>
  </si>
  <si>
    <t xml:space="preserve">dlaždice keramické slinuté neglazované  dle PD </t>
  </si>
  <si>
    <t>-2054751669</t>
  </si>
  <si>
    <t>25,3580460624071*1,1 "Přepočtené koeficientem množství</t>
  </si>
  <si>
    <t>41</t>
  </si>
  <si>
    <t>771474112</t>
  </si>
  <si>
    <t>Montáž soklíků z dlaždic keramických rovných flexibilní lepidlo v do 90 mm</t>
  </si>
  <si>
    <t>-402696612</t>
  </si>
  <si>
    <t>2*(4+4,1+2,4+2,4+9,5*0,75+2,1+2,2+1,1+4,4+1,2+2,4+7+4+2,9+1,6+2,4+2,4)</t>
  </si>
  <si>
    <t>2*(4,9+2,4+1,2+2,4+1,2+1,6+3,65+2,1+1,1++2,4+1,2+1,6)</t>
  </si>
  <si>
    <t>42</t>
  </si>
  <si>
    <t>597613120</t>
  </si>
  <si>
    <t>sokl  podlahy  (barevné) 30 x 8 x 0,8 cm  dle PD</t>
  </si>
  <si>
    <t>-1298427184</t>
  </si>
  <si>
    <t>159*3,3*1,05</t>
  </si>
  <si>
    <t>550,935*1,1 "Přepočtené koeficientem množství</t>
  </si>
  <si>
    <t>44</t>
  </si>
  <si>
    <t>771474132</t>
  </si>
  <si>
    <t>Montáž soklíků z dlaždic keramických schodišťových stupňovitých flexibilní lepidlo v do 90 mm</t>
  </si>
  <si>
    <t>-1450920107</t>
  </si>
  <si>
    <t>(22+22+24+18)*(0,3+0,2)</t>
  </si>
  <si>
    <t>45</t>
  </si>
  <si>
    <t>-481383527</t>
  </si>
  <si>
    <t>43*3,3*1,15</t>
  </si>
  <si>
    <t>163,185*1,1 "Přepočtené koeficientem množství</t>
  </si>
  <si>
    <t>225</t>
  </si>
  <si>
    <t>771574131</t>
  </si>
  <si>
    <t>Montáž podlah keramických režných protiskluzných lepených flexibilním lepidlem do 50 ks/m2</t>
  </si>
  <si>
    <t>802800592</t>
  </si>
  <si>
    <t>1,6*2,4*2+2,4*4,9+2,4*1,2</t>
  </si>
  <si>
    <t>3,85*2,125+1,1*2,125+2,4*1,5+2,2*2,4</t>
  </si>
  <si>
    <t>17,78+20,02+2,3+2,5</t>
  </si>
  <si>
    <t>2+14,07+5,83+6,5+5,83+3,49+4,1</t>
  </si>
  <si>
    <t>226</t>
  </si>
  <si>
    <t>597610000A</t>
  </si>
  <si>
    <t>Dlažba dle PD</t>
  </si>
  <si>
    <t>-881782051</t>
  </si>
  <si>
    <t>126,139*1,1 "Přepočtené koeficientem množství</t>
  </si>
  <si>
    <t>46</t>
  </si>
  <si>
    <t>771591111</t>
  </si>
  <si>
    <t>Podlahy penetrace podkladu</t>
  </si>
  <si>
    <t>-1793386937</t>
  </si>
  <si>
    <t>51</t>
  </si>
  <si>
    <t>998771202</t>
  </si>
  <si>
    <t>Přesun hmot procentní pro podlahy z dlaždic v objektech v do 12 m</t>
  </si>
  <si>
    <t>-834112196</t>
  </si>
  <si>
    <t>776</t>
  </si>
  <si>
    <t>Podlahy povlakové</t>
  </si>
  <si>
    <t>23</t>
  </si>
  <si>
    <t>776111112</t>
  </si>
  <si>
    <t>Broušení betonového podkladu povlakových podlah</t>
  </si>
  <si>
    <t>1151129285</t>
  </si>
  <si>
    <t>27</t>
  </si>
  <si>
    <t>776111311</t>
  </si>
  <si>
    <t>Vysátí podkladu povlakových podlah</t>
  </si>
  <si>
    <t>1326077242</t>
  </si>
  <si>
    <t>28</t>
  </si>
  <si>
    <t>776121111</t>
  </si>
  <si>
    <t>Vodou ředitelná penetrace savého podkladu povlakových podlah ředěná v poměru 1:3</t>
  </si>
  <si>
    <t>-287168240</t>
  </si>
  <si>
    <t>29</t>
  </si>
  <si>
    <t>776141121</t>
  </si>
  <si>
    <t>Vyrovnání podkladu povlakových podlah stěrkou pevnosti 30 MPa tl 3 mm</t>
  </si>
  <si>
    <t>434917224</t>
  </si>
  <si>
    <t>30</t>
  </si>
  <si>
    <t>776221111</t>
  </si>
  <si>
    <t>Lepení pásů z PVC standardním lepidlem</t>
  </si>
  <si>
    <t>-744561657</t>
  </si>
  <si>
    <t>5,36+15,51+15,51+16,52+21,78+81,07+80,18+11,15+85,06+122,14+23,04+59,83</t>
  </si>
  <si>
    <t>31</t>
  </si>
  <si>
    <t>284122850A</t>
  </si>
  <si>
    <t>krytina podlahová heterogenní Novoflor Extra  Atmos dle PD</t>
  </si>
  <si>
    <t>162429361</t>
  </si>
  <si>
    <t>537,16*1,05</t>
  </si>
  <si>
    <t>564,018*1,1 "Přepočtené koeficientem množství</t>
  </si>
  <si>
    <t>776421111</t>
  </si>
  <si>
    <t>Montáž obvodových lišt lepením</t>
  </si>
  <si>
    <t>-749129598</t>
  </si>
  <si>
    <t>2*(10+8+9,05+2,6+0,15+7,9+11,8+1,8+5,6+5,6+3,25+3,25+2,75+2,753+5,6+5,5+15,7+1,6+16,15+8,73+8,73+7,05)</t>
  </si>
  <si>
    <t>33</t>
  </si>
  <si>
    <t>284110030</t>
  </si>
  <si>
    <t xml:space="preserve">lišta speciální soklová PVC - dle PD </t>
  </si>
  <si>
    <t>739838482</t>
  </si>
  <si>
    <t>287,126*1,05</t>
  </si>
  <si>
    <t>301,482*1,02 "Přepočtené koeficientem množství</t>
  </si>
  <si>
    <t>165</t>
  </si>
  <si>
    <t>998776202</t>
  </si>
  <si>
    <t>Přesun hmot procentní pro podlahy povlakové v objektech v do 12 m</t>
  </si>
  <si>
    <t>430519312</t>
  </si>
  <si>
    <t>781</t>
  </si>
  <si>
    <t>Dokončovací práce - obklady</t>
  </si>
  <si>
    <t>262</t>
  </si>
  <si>
    <t>781414114</t>
  </si>
  <si>
    <t>Montáž obkladaček vnitřních pórovinových pravoúhlých do 45 ks/m2 lepených flexibilním lepidlem</t>
  </si>
  <si>
    <t>-1555430375</t>
  </si>
  <si>
    <t>2*2*(4,55+0,1+2+0,6+0,6+1,6+1,4)-1,2-1,6</t>
  </si>
  <si>
    <t>1,6*2*(1,2+2+2+1,15)-1,6*0,6*2</t>
  </si>
  <si>
    <t>1,6*(3,2+3,2+2,6)</t>
  </si>
  <si>
    <t>2*2*(3,35+1,65+0,15+1,85+3,25+0,6)-1,6</t>
  </si>
  <si>
    <t>263</t>
  </si>
  <si>
    <t>597610000</t>
  </si>
  <si>
    <t>obkládačky keramické  I. j.</t>
  </si>
  <si>
    <t>-553545056</t>
  </si>
  <si>
    <t>115,2*1,1</t>
  </si>
  <si>
    <t>264</t>
  </si>
  <si>
    <t>781494511</t>
  </si>
  <si>
    <t>Plastové profily ukončovací lepené flexibilním lepidlem</t>
  </si>
  <si>
    <t>-686584337</t>
  </si>
  <si>
    <t>1,5+0,75*6+2*4+2*4+2+1+0,75</t>
  </si>
  <si>
    <t>265</t>
  </si>
  <si>
    <t>781495111</t>
  </si>
  <si>
    <t>Penetrace podkladu vnitřních obkladů</t>
  </si>
  <si>
    <t>2069104027</t>
  </si>
  <si>
    <t>266</t>
  </si>
  <si>
    <t>781495115</t>
  </si>
  <si>
    <t>Spárování vnitřních obkladů silikonem</t>
  </si>
  <si>
    <t>-578238195</t>
  </si>
  <si>
    <t>2*(4,55+0,1+2+0,6+0,6+1,6+1,4)</t>
  </si>
  <si>
    <t>2*(1,2+2+2+1,15)</t>
  </si>
  <si>
    <t>2*2*(3,35+1,65+0,15+1,85+3,25+0,6)</t>
  </si>
  <si>
    <t>2*24</t>
  </si>
  <si>
    <t>271</t>
  </si>
  <si>
    <t>998781202</t>
  </si>
  <si>
    <t>Přesun hmot procentní pro obklady keramické v objektech v do 12 m</t>
  </si>
  <si>
    <t>608579232</t>
  </si>
  <si>
    <t>783</t>
  </si>
  <si>
    <t>Dokončovací práce - nátěry</t>
  </si>
  <si>
    <t>243</t>
  </si>
  <si>
    <t>783213121A</t>
  </si>
  <si>
    <t>Napouštěcí dvojnásobný syntetický fungicidní nátěr tesařských konstrukcí zabudovaných do konstrukce</t>
  </si>
  <si>
    <t>533206973</t>
  </si>
  <si>
    <t>784</t>
  </si>
  <si>
    <t>Dokončovací práce - malby a tapety</t>
  </si>
  <si>
    <t>268</t>
  </si>
  <si>
    <t>784181101</t>
  </si>
  <si>
    <t>Základní akrylátová jednonásobná penetrace podkladu v místnostech výšky do 3,80m</t>
  </si>
  <si>
    <t>1511522478</t>
  </si>
  <si>
    <t>1733,632</t>
  </si>
  <si>
    <t>660-4,1-3,49-5,83-6,5-5,83-14,07-2,93-2-16,8-4,84</t>
  </si>
  <si>
    <t>336,96+1733,632+3,2*2*(8,73+1,6)</t>
  </si>
  <si>
    <t>269</t>
  </si>
  <si>
    <t>784211121</t>
  </si>
  <si>
    <t>Dvojnásobné bílé malby ze směsí za mokra středně otěruvzdorných v místnostech výšky do 3,80 m</t>
  </si>
  <si>
    <t>-2049520610</t>
  </si>
  <si>
    <t>270</t>
  </si>
  <si>
    <t>784211163</t>
  </si>
  <si>
    <t>Příplatek k cenám 2x maleb ze směsí za mokra otěruvzdorných za barevnou malbu středně sytého odstínu</t>
  </si>
  <si>
    <t>1551742252</t>
  </si>
  <si>
    <t>Práce a dodávky M</t>
  </si>
  <si>
    <t>33-M</t>
  </si>
  <si>
    <t>Montáže dopr.zaříz.,sklad. zař. a váh</t>
  </si>
  <si>
    <t>272</t>
  </si>
  <si>
    <t>330030001A</t>
  </si>
  <si>
    <t>Výtah dle PD vč. dveří</t>
  </si>
  <si>
    <t>-872200574</t>
  </si>
  <si>
    <t>03 - Ústřední topení</t>
  </si>
  <si>
    <t xml:space="preserve">    727 - Zdravotechnika - požární ochrana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</si>
  <si>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</si>
  <si>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</si>
  <si>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</si>
  <si>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</si>
  <si>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713463131</t>
  </si>
  <si>
    <t>Montáž izolace tepelné potrubí potrubními pouzdry bez úpravy slepenými 1x tl izolace do 25 mm</t>
  </si>
  <si>
    <t>1244642921</t>
  </si>
  <si>
    <t>283770960</t>
  </si>
  <si>
    <t>izolace potrubí Mirelon Pro 15 x 20 mm</t>
  </si>
  <si>
    <t>198687274</t>
  </si>
  <si>
    <t>283771060</t>
  </si>
  <si>
    <t>izolace potrubí Mirelon Pro 18 x 20 mm</t>
  </si>
  <si>
    <t>409106671</t>
  </si>
  <si>
    <t>283770450</t>
  </si>
  <si>
    <t>izolace potrubí Mirelon Pro 22 x 20 mm</t>
  </si>
  <si>
    <t>1953245470</t>
  </si>
  <si>
    <t>283770480</t>
  </si>
  <si>
    <t>izolace potrubí Mirelon Pro 28 x 20 mm</t>
  </si>
  <si>
    <t>1876051496</t>
  </si>
  <si>
    <t>283770550</t>
  </si>
  <si>
    <t>izolace potrubí Mirelon Pro 35 x 20 mm</t>
  </si>
  <si>
    <t>161612270</t>
  </si>
  <si>
    <t>1211869787</t>
  </si>
  <si>
    <t>727</t>
  </si>
  <si>
    <t>Zdravotechnika - požární ochrana</t>
  </si>
  <si>
    <t>727111314</t>
  </si>
  <si>
    <t>Prostup kovového potrubí D 50 mm stěnou tl 10 cm včetně dodatečné izolace požární odolnost EI 120</t>
  </si>
  <si>
    <t>-416356024</t>
  </si>
  <si>
    <t>732</t>
  </si>
  <si>
    <t>Ústřední vytápění - strojovny</t>
  </si>
  <si>
    <t>732429122</t>
  </si>
  <si>
    <t>Montáž čerpadla oběhového suchoběžného přírubového DN 32 monoblokové</t>
  </si>
  <si>
    <t>soubor</t>
  </si>
  <si>
    <t>-1684125920</t>
  </si>
  <si>
    <t>7320000001</t>
  </si>
  <si>
    <t>Dodávka čerpadla DN 32 el. č. 60kpA dle PD</t>
  </si>
  <si>
    <t>-1193755970</t>
  </si>
  <si>
    <t>43</t>
  </si>
  <si>
    <t>998732202</t>
  </si>
  <si>
    <t>Přesun hmot procentní pro strojovny v objektech v do 12 m</t>
  </si>
  <si>
    <t>1258705046</t>
  </si>
  <si>
    <t>733</t>
  </si>
  <si>
    <t>Ústřední vytápění - rozvodné potrubí</t>
  </si>
  <si>
    <t>733222102</t>
  </si>
  <si>
    <t>Potrubí měděné polotvrdé spojované měkkým pájením D 15x1</t>
  </si>
  <si>
    <t>-1413874521</t>
  </si>
  <si>
    <t>733222103</t>
  </si>
  <si>
    <t>Potrubí měděné polotvrdé spojované měkkým pájením D 18x1</t>
  </si>
  <si>
    <t>-849789117</t>
  </si>
  <si>
    <t>733222104</t>
  </si>
  <si>
    <t>Potrubí měděné polotvrdé spojované měkkým pájením D 22x1</t>
  </si>
  <si>
    <t>1274117106</t>
  </si>
  <si>
    <t>733222105</t>
  </si>
  <si>
    <t>Potrubí měděné polotvrdé spojované měkkým pájením D 28x1,5</t>
  </si>
  <si>
    <t>-1922327972</t>
  </si>
  <si>
    <t>733222106</t>
  </si>
  <si>
    <t>Potrubí měděné polotvrdé spojované měkkým pájením D 35x1,5</t>
  </si>
  <si>
    <t>-1071057370</t>
  </si>
  <si>
    <t>733224222</t>
  </si>
  <si>
    <t>Příplatek k potrubí měděnému za zhotovení přípojky z trubek měděných D 15x1</t>
  </si>
  <si>
    <t>1821145044</t>
  </si>
  <si>
    <t>733224227</t>
  </si>
  <si>
    <t>Příplatek k potrubí měděnému za zhotovení přípojky z trubek měděných D 42x1,5</t>
  </si>
  <si>
    <t>-1073289152</t>
  </si>
  <si>
    <t>7332300001</t>
  </si>
  <si>
    <t xml:space="preserve">Kompenzátor pro měděné potrubíí D 18  vsuvkový  </t>
  </si>
  <si>
    <t>494488884</t>
  </si>
  <si>
    <t>7332300002</t>
  </si>
  <si>
    <t xml:space="preserve">Kompenzátor pro měděné potrubíí D 22 vsuvkový  </t>
  </si>
  <si>
    <t>611550154</t>
  </si>
  <si>
    <t>7332300003</t>
  </si>
  <si>
    <t xml:space="preserve">Kompenzátor pro měděné potrubíí D 28 vsuvkový  </t>
  </si>
  <si>
    <t>-1987971918</t>
  </si>
  <si>
    <t>733291101</t>
  </si>
  <si>
    <t>Zkouška těsnosti potrubí měděné do D 35x1,5</t>
  </si>
  <si>
    <t>-1037298607</t>
  </si>
  <si>
    <t>140+110+95+100+100</t>
  </si>
  <si>
    <t>998733202</t>
  </si>
  <si>
    <t>Přesun hmot procentní pro rozvody potrubí v objektech v do 12 m</t>
  </si>
  <si>
    <t>-1786806776</t>
  </si>
  <si>
    <t>734</t>
  </si>
  <si>
    <t>Ústřední vytápění - armatury</t>
  </si>
  <si>
    <t>734211119</t>
  </si>
  <si>
    <t>Ventil závitový odvzdušňovací G 3/8 PN 14 do 120°C automatický</t>
  </si>
  <si>
    <t>1402071713</t>
  </si>
  <si>
    <t>734221682</t>
  </si>
  <si>
    <t>Termostatická hlavice kapalinová PN 10 do 110°C otopných těles VK</t>
  </si>
  <si>
    <t>-973183311</t>
  </si>
  <si>
    <t>551281000</t>
  </si>
  <si>
    <t>vypouštěcí a napouštěcí nástavec radiátorů k R715(714), R385(386) R700</t>
  </si>
  <si>
    <t>677829169</t>
  </si>
  <si>
    <t>Poznámka k položce:
Giacomini, kód: R700Y001</t>
  </si>
  <si>
    <t>734242415</t>
  </si>
  <si>
    <t>Ventil závitový zpětný přímý G 5/4 PN 16 do 110°C</t>
  </si>
  <si>
    <t>-246764153</t>
  </si>
  <si>
    <t>734242456</t>
  </si>
  <si>
    <t>Šroubení rad. roh pro tělesa typu VK s přechody na CU 15</t>
  </si>
  <si>
    <t>1396804453</t>
  </si>
  <si>
    <t>734242458</t>
  </si>
  <si>
    <t>Termostat. hlavice k těl. VK zabezpečená pro veř. budovy</t>
  </si>
  <si>
    <t>487928761</t>
  </si>
  <si>
    <t>50</t>
  </si>
  <si>
    <t>734261402</t>
  </si>
  <si>
    <t>Armatura připojovací rohová G 1/2x18 PN 10 do 110°C radiátorů typu VK</t>
  </si>
  <si>
    <t>1123553521</t>
  </si>
  <si>
    <t>734291245</t>
  </si>
  <si>
    <t>Filtr závitový přímý G 1 1/4 PN 16 do 130°C s vnitřními závity</t>
  </si>
  <si>
    <t>1053989449</t>
  </si>
  <si>
    <t>734292716</t>
  </si>
  <si>
    <t>Kohout kulový přímý G 1 1/4 PN 42 do 185°C vnitřní závit</t>
  </si>
  <si>
    <t>-1778371656</t>
  </si>
  <si>
    <t>734292723</t>
  </si>
  <si>
    <t>Kohout kulový přímý G 1/2 PN 42 do 185°C vnitřní závit s vypouštěním</t>
  </si>
  <si>
    <t>1488881034</t>
  </si>
  <si>
    <t>998734202</t>
  </si>
  <si>
    <t>Přesun hmot procentní pro armatury v objektech v do 12 m</t>
  </si>
  <si>
    <t>1172572802</t>
  </si>
  <si>
    <t>735</t>
  </si>
  <si>
    <t>Ústřední vytápění - otopná tělesa</t>
  </si>
  <si>
    <t>24</t>
  </si>
  <si>
    <t>735152451</t>
  </si>
  <si>
    <t>Otopné těleso panelové VK dvoudeskové 1 přídavná přestupní plocha výška/délka 500/400 mm výkon 447 W</t>
  </si>
  <si>
    <t>696108730</t>
  </si>
  <si>
    <t>735152455</t>
  </si>
  <si>
    <t>Otopné těleso panelové VK dvoudeskové 1 přídavná přestupní plocha výška/délka 500/800 mm výkon 894 W</t>
  </si>
  <si>
    <t>-2083564201</t>
  </si>
  <si>
    <t>735152461</t>
  </si>
  <si>
    <t>Otopné těleso panelové VK dvoudeskové 1 přídavná přestupní plocha výška/délka 500/1600mm výkon 1787W</t>
  </si>
  <si>
    <t>-442359256</t>
  </si>
  <si>
    <t>735152521</t>
  </si>
  <si>
    <t>Otopné těleso panelové VK dvoudeskové 2 přídavné přestupní plochy výška/délka 300/1600mm výkon 1546W</t>
  </si>
  <si>
    <t>-1905513712</t>
  </si>
  <si>
    <t>735152557</t>
  </si>
  <si>
    <t>Otopné těleso panelové VK dvoudeskové 2 přídavné přestupní plochy výška/délka 500/1000mm výkon 1452W</t>
  </si>
  <si>
    <t>-664500379</t>
  </si>
  <si>
    <t>735152559</t>
  </si>
  <si>
    <t>Otopné těleso panelové VK dvoudeskové 2 přídavné přestupní plochy výška/délka 500/1200mm výkon 1742W</t>
  </si>
  <si>
    <t>-377012057</t>
  </si>
  <si>
    <t>735152560</t>
  </si>
  <si>
    <t>Otopné těleso panelové VK dvoudeskové 2 přídavné přestupní plochy výška/délka 500/1400mm výkon 2033W</t>
  </si>
  <si>
    <t>-618080594</t>
  </si>
  <si>
    <t>735152561</t>
  </si>
  <si>
    <t>Otopné těleso panelové VK dvoudeskové 2 přídavné přestupní plochy výška/délka 500/1600mm výkon 2323W</t>
  </si>
  <si>
    <t>1301922082</t>
  </si>
  <si>
    <t>25</t>
  </si>
  <si>
    <t>735152562</t>
  </si>
  <si>
    <t>Otopné těleso panelové VK dvoudeskové 2 přídavné přestupní plochy výška/délka 500/1800mm výkon 2614W</t>
  </si>
  <si>
    <t>1656327208</t>
  </si>
  <si>
    <t>735152595</t>
  </si>
  <si>
    <t>Otopné těleso panelové VK dvoudeskové 2 přídavné přestupní plochy výška/délka 900/800mm výkon 1850 W</t>
  </si>
  <si>
    <t>2760500</t>
  </si>
  <si>
    <t>26</t>
  </si>
  <si>
    <t>998735202</t>
  </si>
  <si>
    <t>Přesun hmot procentní pro otopná tělesa v objektech v do 12 m</t>
  </si>
  <si>
    <t>1969294871</t>
  </si>
  <si>
    <t>04 - Zdravotechnika</t>
  </si>
  <si>
    <t xml:space="preserve">    5 - Komunikace pozemní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</si>
  <si>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</si>
  <si>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</si>
  <si>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</si>
  <si>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</si>
  <si>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</si>
  <si>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113106021</t>
  </si>
  <si>
    <t>Rozebrání dlažeb při překopech komunikací pro pěší z betonových dlaždic plochy do 15 m2</t>
  </si>
  <si>
    <t>652386487</t>
  </si>
  <si>
    <t>12*1</t>
  </si>
  <si>
    <t>47</t>
  </si>
  <si>
    <t>1209248201</t>
  </si>
  <si>
    <t>20*1</t>
  </si>
  <si>
    <t>48</t>
  </si>
  <si>
    <t>1487905504</t>
  </si>
  <si>
    <t>132201201</t>
  </si>
  <si>
    <t>Hloubení rýh š do 2000 mm v hornině tř. 3 objemu do 100 m3</t>
  </si>
  <si>
    <t>2020244077</t>
  </si>
  <si>
    <t>132201209</t>
  </si>
  <si>
    <t>Příplatek za lepivost k hloubení rýh š do 2000 mm v hornině tř. 3</t>
  </si>
  <si>
    <t>29980260</t>
  </si>
  <si>
    <t>151101101</t>
  </si>
  <si>
    <t>Zřízení příložného pažení a rozepření stěn rýh hl do 2 m</t>
  </si>
  <si>
    <t>1232400277</t>
  </si>
  <si>
    <t>15*2</t>
  </si>
  <si>
    <t>151101111</t>
  </si>
  <si>
    <t>Odstranění příložného pažení a rozepření stěn rýh hl do 2 m</t>
  </si>
  <si>
    <t>1297842471</t>
  </si>
  <si>
    <t>151401501</t>
  </si>
  <si>
    <t>Přepažování rozepření při pažení příložném hl do 4 m</t>
  </si>
  <si>
    <t>-1099269583</t>
  </si>
  <si>
    <t>161101101</t>
  </si>
  <si>
    <t>Svislé přemístění výkopku z horniny tř. 1 až 4 hl výkopu do 2,5 m</t>
  </si>
  <si>
    <t>223604113</t>
  </si>
  <si>
    <t>33,5*1</t>
  </si>
  <si>
    <t>162701101</t>
  </si>
  <si>
    <t>Vodorovné přemístění do 6000 m výkopku/sypaniny z horniny tř. 1 až 4</t>
  </si>
  <si>
    <t>-251113131</t>
  </si>
  <si>
    <t>24,78*1</t>
  </si>
  <si>
    <t>-129298999</t>
  </si>
  <si>
    <t>174101101</t>
  </si>
  <si>
    <t>Zásyp jam, šachet rýh nebo kolem objektů sypaninou se zhutněním</t>
  </si>
  <si>
    <t>672176017</t>
  </si>
  <si>
    <t>12*0,9*1,95</t>
  </si>
  <si>
    <t>(5+2+6+6)*0,8*0,75-0,24</t>
  </si>
  <si>
    <t>175101209</t>
  </si>
  <si>
    <t>Příplatek k obsypání objektu za ruční prohození sypaniny, uložené do 3 m</t>
  </si>
  <si>
    <t>-2036800127</t>
  </si>
  <si>
    <t>13,3*1</t>
  </si>
  <si>
    <t>175151101</t>
  </si>
  <si>
    <t>Obsypání potrubí strojně sypaninou bez prohození, uloženou do 3 m</t>
  </si>
  <si>
    <t>984449368</t>
  </si>
  <si>
    <t>(13+6)*0,8*0,6+15*0,9*0,9+0,43</t>
  </si>
  <si>
    <t>451572111</t>
  </si>
  <si>
    <t>Lože pod potrubí otevřený výkop z kameniva drobného těženého</t>
  </si>
  <si>
    <t>1143692150</t>
  </si>
  <si>
    <t>34*0,15-0,1</t>
  </si>
  <si>
    <t>451573111</t>
  </si>
  <si>
    <t>Lože pod potrubí otevřený výkop ze štěrkopísku</t>
  </si>
  <si>
    <t>1559965731</t>
  </si>
  <si>
    <t>2*2*0,5</t>
  </si>
  <si>
    <t>452386111</t>
  </si>
  <si>
    <t>Vyrovnávací prstence z betonu prostého tř. C 25/30 v do 100 mm</t>
  </si>
  <si>
    <t>1527339885</t>
  </si>
  <si>
    <t>Komunikace pozemní</t>
  </si>
  <si>
    <t>566901124</t>
  </si>
  <si>
    <t>Vyspravení podkladu po překopech ing sítí plochy do 15 m2 štěrkopískem tl. 250 mm</t>
  </si>
  <si>
    <t>1272943619</t>
  </si>
  <si>
    <t>1*20</t>
  </si>
  <si>
    <t>572340111</t>
  </si>
  <si>
    <t>Vyspravení krytu komunikací po překopech plochy do 15 m2 asfaltovým betonem ACO (AB) tl 50 mm</t>
  </si>
  <si>
    <t>-1740345783</t>
  </si>
  <si>
    <t>572340112</t>
  </si>
  <si>
    <t>Vyspravení krytu komunikací po překopech plochy do 15 m2 asfaltovým betonem ACO (AB) tl 70 mm</t>
  </si>
  <si>
    <t>-571254235</t>
  </si>
  <si>
    <t>52</t>
  </si>
  <si>
    <t>596811120</t>
  </si>
  <si>
    <t>Kladení betonové dlažby komunikací pro pěší do lože z kameniva vel do 0,09 m2 plochy do 50 m2</t>
  </si>
  <si>
    <t>1199721908</t>
  </si>
  <si>
    <t>611325203</t>
  </si>
  <si>
    <t>Vápenocementová hrubá omítka malých ploch do 1,0 m2 na stropech</t>
  </si>
  <si>
    <t>1715794200</t>
  </si>
  <si>
    <t>1*1</t>
  </si>
  <si>
    <t>612135101</t>
  </si>
  <si>
    <t>Hrubá výplň rýh ve stěnách maltou jakékoli šířky rýhy</t>
  </si>
  <si>
    <t>665772338</t>
  </si>
  <si>
    <t>631311121</t>
  </si>
  <si>
    <t>Doplnění dosavadních mazanin betonem prostým plochy do 1 m2 tloušťky do 80 mm</t>
  </si>
  <si>
    <t>-1434965063</t>
  </si>
  <si>
    <t>2,4*0,1</t>
  </si>
  <si>
    <t>85954829</t>
  </si>
  <si>
    <t>0,1*2,4</t>
  </si>
  <si>
    <t>Trubní vedení</t>
  </si>
  <si>
    <t>831263195</t>
  </si>
  <si>
    <t>Příplatek za zřízení kanalizační přípojky DN 100 až 300</t>
  </si>
  <si>
    <t>-822840023</t>
  </si>
  <si>
    <t>837354111</t>
  </si>
  <si>
    <t>Montáž kameninových útesů s hrdlem DN 200</t>
  </si>
  <si>
    <t>-1806218112</t>
  </si>
  <si>
    <t>830000001</t>
  </si>
  <si>
    <t>Kamenin trouba dn 200 1000 mm</t>
  </si>
  <si>
    <t>1223653096</t>
  </si>
  <si>
    <t>871270310</t>
  </si>
  <si>
    <t>Montáž kanalizačního potrubí hladkého plnostěnného SN 10  z polypropylenu DN 125</t>
  </si>
  <si>
    <t>663736935</t>
  </si>
  <si>
    <t>286112360</t>
  </si>
  <si>
    <t>trubka KGEM s hrdlem 125X3,2X3M SN4KOEX,PVC</t>
  </si>
  <si>
    <t>175819176</t>
  </si>
  <si>
    <t>871310310</t>
  </si>
  <si>
    <t>Montáž kanalizačního potrubí hladkého plnostěnného SN 10  z polypropylenu DN 150</t>
  </si>
  <si>
    <t>1079731817</t>
  </si>
  <si>
    <t>286112640</t>
  </si>
  <si>
    <t>trubka KGEM s hrdlem 160X4,7X5M SN8KOEX,PVC</t>
  </si>
  <si>
    <t>1227827571</t>
  </si>
  <si>
    <t>871350310</t>
  </si>
  <si>
    <t>Montáž kanalizačního potrubí hladkého plnostěnného SN 10  z polypropylenu DN 200</t>
  </si>
  <si>
    <t>-1300885126</t>
  </si>
  <si>
    <t>286112660</t>
  </si>
  <si>
    <t>trubka KGEM s hrdlem 200X5,9X2M SN8KOEX,PVC</t>
  </si>
  <si>
    <t>-1257157307</t>
  </si>
  <si>
    <t>899103111</t>
  </si>
  <si>
    <t>Osazení poklopů litinových nebo ocelových včetně rámů hmotnosti nad 100 do 150 kg</t>
  </si>
  <si>
    <t>-506793629</t>
  </si>
  <si>
    <t>894411111</t>
  </si>
  <si>
    <t>Zřízení šachet kanalizačních z betonových dílců na potrubí DN do 200 dno beton tř. C 25/30</t>
  </si>
  <si>
    <t>-1781711973</t>
  </si>
  <si>
    <t>592241000</t>
  </si>
  <si>
    <t>skruž betonová TBS-Q 100x25x9 cm</t>
  </si>
  <si>
    <t>-343696840</t>
  </si>
  <si>
    <t>592241670</t>
  </si>
  <si>
    <t>skruž betonová přechodová TBR-Q 625/600/120 SP 62,5/100x60x12 cm</t>
  </si>
  <si>
    <t>1708390014</t>
  </si>
  <si>
    <t>592243390A</t>
  </si>
  <si>
    <t>dno betonové šachty kanalizační přímé TBZ-Q.1 120/120 max 80</t>
  </si>
  <si>
    <t>-1179811331</t>
  </si>
  <si>
    <t>583336250</t>
  </si>
  <si>
    <t>kamenivo těžené hrubé prané (Bratčice) frakce 4-8</t>
  </si>
  <si>
    <t>324089049</t>
  </si>
  <si>
    <t>894811127</t>
  </si>
  <si>
    <t>Revizní šachta z PVC systém RV typ přímý, DN 315/200 hl od 2480 do 2780 mm</t>
  </si>
  <si>
    <t>1600627217</t>
  </si>
  <si>
    <t>-1347313391</t>
  </si>
  <si>
    <t>552431110</t>
  </si>
  <si>
    <t>poklop těžký s rámem litinový 600x600 C250 prov. B, sešroubovaný</t>
  </si>
  <si>
    <t>378272133</t>
  </si>
  <si>
    <t>286617600A</t>
  </si>
  <si>
    <t>poklop + rám litinový 415/1,5t</t>
  </si>
  <si>
    <t>-1521089943</t>
  </si>
  <si>
    <t>Poznámka k položce:
WAVIN, kód výrobku: IF173000W</t>
  </si>
  <si>
    <t>926858550</t>
  </si>
  <si>
    <t>2*15</t>
  </si>
  <si>
    <t>965042121</t>
  </si>
  <si>
    <t>Bourání podkladů pod dlažby nebo mazanin betonových nebo z litého asfaltu tl do 100 mm pl do 1 m2</t>
  </si>
  <si>
    <t>348374120</t>
  </si>
  <si>
    <t>3*1*0,15</t>
  </si>
  <si>
    <t>965081312</t>
  </si>
  <si>
    <t>Bourání podlah z dlaždic betonových, teracových nebo čedičových tl do 20 mm plochy do 1 m2</t>
  </si>
  <si>
    <t>-1378813185</t>
  </si>
  <si>
    <t>3*1</t>
  </si>
  <si>
    <t>971042551</t>
  </si>
  <si>
    <t>Vybourání otvorů v betonových příčkách a zdech pl do 1 m2</t>
  </si>
  <si>
    <t>2093501439</t>
  </si>
  <si>
    <t>0,6*0,6*0,305</t>
  </si>
  <si>
    <t>854236553</t>
  </si>
  <si>
    <t>1921422124</t>
  </si>
  <si>
    <t>504235254</t>
  </si>
  <si>
    <t>1800344234</t>
  </si>
  <si>
    <t>998017002</t>
  </si>
  <si>
    <t>Přesun hmot s omezením mechanizace pro budovy v do 12 m</t>
  </si>
  <si>
    <t>-821638536</t>
  </si>
  <si>
    <t>998225111</t>
  </si>
  <si>
    <t>Přesun hmot pro pozemní komunikace s krytem z kamene, monolitickým betonovým nebo živičným</t>
  </si>
  <si>
    <t>703251177</t>
  </si>
  <si>
    <t>59</t>
  </si>
  <si>
    <t>998276101</t>
  </si>
  <si>
    <t>Přesun hmot pro trubní vedení z trub z plastických hmot otevřený výkop</t>
  </si>
  <si>
    <t>-2053386138</t>
  </si>
  <si>
    <t>-1189675205</t>
  </si>
  <si>
    <t>3,6*1</t>
  </si>
  <si>
    <t>1478015976</t>
  </si>
  <si>
    <t>3,33333333333333*0,0003 "Přepočtené koeficientem množství</t>
  </si>
  <si>
    <t>-754951642</t>
  </si>
  <si>
    <t>0,9*3,4</t>
  </si>
  <si>
    <t>628321340</t>
  </si>
  <si>
    <t>pás těžký asfaltovaný BITAGIT 40 MINERÁL (V60S40)</t>
  </si>
  <si>
    <t>2074139575</t>
  </si>
  <si>
    <t>3,06*1,15 "Přepočtené koeficientem množství</t>
  </si>
  <si>
    <t>998711201</t>
  </si>
  <si>
    <t>Přesun hmot procentní pro izolace proti vodě, vlhkosti a plynům v objektech v do 6 m</t>
  </si>
  <si>
    <t>337682931</t>
  </si>
  <si>
    <t>721</t>
  </si>
  <si>
    <t>Zdravotechnika - vnitřní kanalizace</t>
  </si>
  <si>
    <t>721174005A</t>
  </si>
  <si>
    <t>Potrubí kanalizační z PP svodné systém HT DN 100 zavěšené</t>
  </si>
  <si>
    <t>2052352721</t>
  </si>
  <si>
    <t>721174006</t>
  </si>
  <si>
    <t>Potrubí kanalizační z PP svodné systém HT DN 125</t>
  </si>
  <si>
    <t>1683601155</t>
  </si>
  <si>
    <t>721174025</t>
  </si>
  <si>
    <t>Potrubí kanalizační z PP odpadní systém HT DN 100</t>
  </si>
  <si>
    <t>-1357978327</t>
  </si>
  <si>
    <t>721174043</t>
  </si>
  <si>
    <t>Potrubí kanalizační z PP připojovací systém HT DN 50</t>
  </si>
  <si>
    <t>1368077374</t>
  </si>
  <si>
    <t>721174045</t>
  </si>
  <si>
    <t>Potrubí kanalizační z PP připojovací systém HT DN 100</t>
  </si>
  <si>
    <t>-422167735</t>
  </si>
  <si>
    <t>66</t>
  </si>
  <si>
    <t>721194104</t>
  </si>
  <si>
    <t>Vyvedení a upevnění odpadních výpustek DN 40</t>
  </si>
  <si>
    <t>462412265</t>
  </si>
  <si>
    <t>67</t>
  </si>
  <si>
    <t>721194105</t>
  </si>
  <si>
    <t>Vyvedení a upevnění odpadních výpustek DN 50</t>
  </si>
  <si>
    <t>695762192</t>
  </si>
  <si>
    <t>721194109</t>
  </si>
  <si>
    <t>Vyvedení a upevnění odpadních výpustek DN 100</t>
  </si>
  <si>
    <t>-1388454687</t>
  </si>
  <si>
    <t>721242115</t>
  </si>
  <si>
    <t>Lapač střešních splavenin z PP se zápachovou klapkou a lapacím košem DN 110</t>
  </si>
  <si>
    <t>471744632</t>
  </si>
  <si>
    <t>721273153</t>
  </si>
  <si>
    <t>Hlavice ventilační polypropylen PP DN 110</t>
  </si>
  <si>
    <t>-152993408</t>
  </si>
  <si>
    <t>721290111</t>
  </si>
  <si>
    <t>Zkouška těsnosti potrubí kanalizace vodou do DN 125</t>
  </si>
  <si>
    <t>-1625941546</t>
  </si>
  <si>
    <t>15+15+20+5+20</t>
  </si>
  <si>
    <t>998721101</t>
  </si>
  <si>
    <t>Přesun hmot tonážní pro vnitřní kanalizace v objektech v do 6 m</t>
  </si>
  <si>
    <t>2086134715</t>
  </si>
  <si>
    <t>722</t>
  </si>
  <si>
    <t>Zdravotechnika - vnitřní vodovod</t>
  </si>
  <si>
    <t>722174002</t>
  </si>
  <si>
    <t>Potrubí vodovodní plastové PPR svar polyfuze PN 16 D 20 x 2,8 mm</t>
  </si>
  <si>
    <t>451273443</t>
  </si>
  <si>
    <t>722174003</t>
  </si>
  <si>
    <t>Potrubí vodovodní plastové PPR svar polyfuze PN 16 D 25 x 3,5 mm</t>
  </si>
  <si>
    <t>1321944028</t>
  </si>
  <si>
    <t>722174004</t>
  </si>
  <si>
    <t>Potrubí vodovodní plastové PPR svar polyfuze PN 16 D 32 x 4,4 mm</t>
  </si>
  <si>
    <t>603241809</t>
  </si>
  <si>
    <t>722181211</t>
  </si>
  <si>
    <t>Ochrana vodovodního potrubí přilepenými termoizolačními trubicemi z PE tl do 6 mm DN do 22 mm</t>
  </si>
  <si>
    <t>1684610246</t>
  </si>
  <si>
    <t>722181212</t>
  </si>
  <si>
    <t>Ochrana vodovodního potrubí přilepenými termoizolačními trubicemi z PE tl do 6 mm DN do 32 mm</t>
  </si>
  <si>
    <t>1015105089</t>
  </si>
  <si>
    <t>5+50</t>
  </si>
  <si>
    <t>722190401</t>
  </si>
  <si>
    <t>Vyvedení a upevnění výpustku do DN 25</t>
  </si>
  <si>
    <t>1317501910</t>
  </si>
  <si>
    <t>722239102</t>
  </si>
  <si>
    <t>Montáž armatur vodovodních se dvěma závity G 3/4</t>
  </si>
  <si>
    <t>772649625</t>
  </si>
  <si>
    <t>551141040</t>
  </si>
  <si>
    <t>kohout kulový, 2x vnější závit, páčka, PN 42, T 185°C R253DL 1/2" červený</t>
  </si>
  <si>
    <t>-77198560</t>
  </si>
  <si>
    <t>Poznámka k položce:
Giacomini, kód: R253LX003, max. 42 bar (3/8˝ - 3/4˝), max. 185°C</t>
  </si>
  <si>
    <t>551141AAA</t>
  </si>
  <si>
    <t>Termostatický ventil směšovací 28 l/min</t>
  </si>
  <si>
    <t>1647285138</t>
  </si>
  <si>
    <t>722239103</t>
  </si>
  <si>
    <t>Montáž armatur vodovodních se dvěma závity G 1</t>
  </si>
  <si>
    <t>12726332</t>
  </si>
  <si>
    <t>551141060</t>
  </si>
  <si>
    <t>kohout kulový, 2x vnější závit, páčka, PN 35, T 185°C R253DL 1" červený</t>
  </si>
  <si>
    <t>2004497396</t>
  </si>
  <si>
    <t>Poznámka k položce:
Giacomini, kód: R253LX005, max. 35 bar (1˝ - 1˝1/4), max. 185°C</t>
  </si>
  <si>
    <t>722290226</t>
  </si>
  <si>
    <t>Zkouška těsnosti vodovodního potrubí závitového do DN 50</t>
  </si>
  <si>
    <t>-199340961</t>
  </si>
  <si>
    <t>722290234</t>
  </si>
  <si>
    <t>Proplach a dezinfekce vodovodního potrubí do DN 80</t>
  </si>
  <si>
    <t>-1690202056</t>
  </si>
  <si>
    <t>998722101</t>
  </si>
  <si>
    <t>Přesun hmot tonážní pro vnitřní vodovod v objektech v do 6 m</t>
  </si>
  <si>
    <t>719677646</t>
  </si>
  <si>
    <t>725</t>
  </si>
  <si>
    <t>Zdravotechnika - zařizovací předměty</t>
  </si>
  <si>
    <t>725111131</t>
  </si>
  <si>
    <t>Splachovač nádržkový plastový vysokopoložený</t>
  </si>
  <si>
    <t>-965476379</t>
  </si>
  <si>
    <t>725111132</t>
  </si>
  <si>
    <t>Splachovač nádržkový plastový nízkopoložený</t>
  </si>
  <si>
    <t>-52072813</t>
  </si>
  <si>
    <t>725112015</t>
  </si>
  <si>
    <t>Klozet keramický dětský standardní samostatně stojící s hlubokým splachováním odpad svislý</t>
  </si>
  <si>
    <t>-287732518</t>
  </si>
  <si>
    <t>725112022</t>
  </si>
  <si>
    <t>Klozet keramický závěsný na nosné stěny s hlubokým splachováním odpad vodorovný</t>
  </si>
  <si>
    <t>1955879994</t>
  </si>
  <si>
    <t>725211601</t>
  </si>
  <si>
    <t>Umyvadlo keramické připevněné na stěnu šrouby bílé bez krytu na sifon 500 mm</t>
  </si>
  <si>
    <t>-17666739</t>
  </si>
  <si>
    <t>725211603</t>
  </si>
  <si>
    <t>Umyvadlo keramické připevněné na stěnu šrouby bílé bez krytu na sifon 600 mm</t>
  </si>
  <si>
    <t>1928353683</t>
  </si>
  <si>
    <t>725249102</t>
  </si>
  <si>
    <t>Montáž boxu sprchového 90/90 + vanička</t>
  </si>
  <si>
    <t>1174739064</t>
  </si>
  <si>
    <t>554840330</t>
  </si>
  <si>
    <t>box sprchový 90/90 vč. vaničky</t>
  </si>
  <si>
    <t>-258449655</t>
  </si>
  <si>
    <t>725331111</t>
  </si>
  <si>
    <t>Výlevka bez výtokových armatur keramická se sklopnou plastovou mřížkou 425 mm</t>
  </si>
  <si>
    <t>1077182711</t>
  </si>
  <si>
    <t>101</t>
  </si>
  <si>
    <t>725811161</t>
  </si>
  <si>
    <t>Ventil nástěnný otočný výtok  dle PD</t>
  </si>
  <si>
    <t>683950361</t>
  </si>
  <si>
    <t>725813111</t>
  </si>
  <si>
    <t>Ventil rohový bez připojovací trubičky nebo flexi hadičky G 1/2</t>
  </si>
  <si>
    <t>-184790130</t>
  </si>
  <si>
    <t>102</t>
  </si>
  <si>
    <t>725829121</t>
  </si>
  <si>
    <t>Montáž baterie umyvadlové nástěnné pákové a klasické ostatní typ</t>
  </si>
  <si>
    <t>1568414962</t>
  </si>
  <si>
    <t>551439870A</t>
  </si>
  <si>
    <t>baterie umyvadlová dle PD</t>
  </si>
  <si>
    <t>1195014929</t>
  </si>
  <si>
    <t>725841311</t>
  </si>
  <si>
    <t>Baterie sprchové nástěnné pákové</t>
  </si>
  <si>
    <t>-1688215739</t>
  </si>
  <si>
    <t>551455310</t>
  </si>
  <si>
    <t>kompletní sprchový SET 050/1,0</t>
  </si>
  <si>
    <t>348103961</t>
  </si>
  <si>
    <t>998725101</t>
  </si>
  <si>
    <t>Přesun hmot tonážní pro zařizovací předměty v objektech v do 6 m</t>
  </si>
  <si>
    <t>-2105965542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</si>
  <si>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</si>
  <si>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</si>
  <si>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</si>
  <si>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</si>
  <si>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-148574771</t>
  </si>
  <si>
    <t>89</t>
  </si>
  <si>
    <t>998726111</t>
  </si>
  <si>
    <t>Přesun hmot tonážní pro instalační prefabrikáty v objektech v do 6 m</t>
  </si>
  <si>
    <t>1308445802</t>
  </si>
  <si>
    <t>771573913</t>
  </si>
  <si>
    <t>Oprava podlah z keramických dlaždic režných lepených do 12 ks/m2</t>
  </si>
  <si>
    <t>1678534363</t>
  </si>
  <si>
    <t>3,06*11</t>
  </si>
  <si>
    <t>597611100</t>
  </si>
  <si>
    <t>dlaždice keramické 300/300/9</t>
  </si>
  <si>
    <t>1798021776</t>
  </si>
  <si>
    <t>3,06*1,1 "Přepočtené koeficientem množství</t>
  </si>
  <si>
    <t>-4010368</t>
  </si>
  <si>
    <t>05 - Elektroinstalace</t>
  </si>
  <si>
    <t>Soupis:</t>
  </si>
  <si>
    <t>05-01 - Silnoproud</t>
  </si>
  <si>
    <t xml:space="preserve">    741 - Elektroinstalace - silnoproud</t>
  </si>
  <si>
    <t>741</t>
  </si>
  <si>
    <t>Elektroinstalace - silnoproud</t>
  </si>
  <si>
    <t>741112001</t>
  </si>
  <si>
    <t>Montáž krabice zapuštěná plastová kruhová</t>
  </si>
  <si>
    <t>-1713802975</t>
  </si>
  <si>
    <t>345715110</t>
  </si>
  <si>
    <t>krabice přístrojová instalační KP 68/2</t>
  </si>
  <si>
    <t>1176961462</t>
  </si>
  <si>
    <t>2+1+3+3+2+2+1+6+1+12+12+2+6+1+1+2+15+2+16+2+2+1</t>
  </si>
  <si>
    <t>741112101</t>
  </si>
  <si>
    <t>Montáž rozvodka zapuštěná plastová kruhová</t>
  </si>
  <si>
    <t>-1896899503</t>
  </si>
  <si>
    <t>15+30</t>
  </si>
  <si>
    <t>345715230</t>
  </si>
  <si>
    <t>krabice přístrojová odbočná s víčkem z PH KO97/5</t>
  </si>
  <si>
    <t>CS ÚRS 2016 02</t>
  </si>
  <si>
    <t>-1564218506</t>
  </si>
  <si>
    <t>Poznámka k položce:
EAN 8595057600164</t>
  </si>
  <si>
    <t>345715210</t>
  </si>
  <si>
    <t>krabice univerzální z PH KU 68/2-1903</t>
  </si>
  <si>
    <t>-1602100229</t>
  </si>
  <si>
    <t>Poznámka k položce:
EAN 8595057600287</t>
  </si>
  <si>
    <t>741120001</t>
  </si>
  <si>
    <t>Montáž vodič Cu izolovaný plný a laněný žíla 0,35-6 mm2 pod omítku (CY)</t>
  </si>
  <si>
    <t>848607439</t>
  </si>
  <si>
    <t>341408250</t>
  </si>
  <si>
    <t>vodič silový s Cu jádrem CY H07 V-U 4 mm2</t>
  </si>
  <si>
    <t>316382452</t>
  </si>
  <si>
    <t>Poznámka k položce:
obsah kovu [kg/m], Cu =0,039, Al =0</t>
  </si>
  <si>
    <t>25+25</t>
  </si>
  <si>
    <t>741120003</t>
  </si>
  <si>
    <t>Montáž vodič Cu izolovaný plný a laněný žíla 10-16 mm2 pod omítku (CY)</t>
  </si>
  <si>
    <t>864693398</t>
  </si>
  <si>
    <t>341408280</t>
  </si>
  <si>
    <t>vodič silový s Cu jádrem CY H07 V-R 16 mm2</t>
  </si>
  <si>
    <t>1878300589</t>
  </si>
  <si>
    <t>Poznámka k položce:
obsah kovu [kg/m], Cu =0,157, Al =0</t>
  </si>
  <si>
    <t>25+20+25</t>
  </si>
  <si>
    <t>741122015</t>
  </si>
  <si>
    <t>Montáž kabel Cu bez ukončení uložený pod omítku plný kulatý 3x1,5 mm2 (CYKY)</t>
  </si>
  <si>
    <t>896998471</t>
  </si>
  <si>
    <t>281+561</t>
  </si>
  <si>
    <t>341110300</t>
  </si>
  <si>
    <t>kabel silový s Cu jádrem CYKY 3x1,5 mm2</t>
  </si>
  <si>
    <t>1826658983</t>
  </si>
  <si>
    <t>Poznámka k položce:
obsah kovu [kg/m], Cu =0,044, Al =0</t>
  </si>
  <si>
    <t>15+20+20+15+5+15+5+25+25+12+8+8+8+35+35+15+15</t>
  </si>
  <si>
    <t>341110301R</t>
  </si>
  <si>
    <t>kabel silový s Cu jádrem CYKY 3Cx1,5 mm2</t>
  </si>
  <si>
    <t>1584865720</t>
  </si>
  <si>
    <t>30+10+5+5+5+10+5+5+5+52+50+15+20+20+20+45+59+45+60+20+20+55</t>
  </si>
  <si>
    <t>741122031</t>
  </si>
  <si>
    <t>Montáž kabel Cu bez ukončení uložený pod omítku plný kulatý 5x1,5 až 2,5 mm2 (CYKY)</t>
  </si>
  <si>
    <t>465365474</t>
  </si>
  <si>
    <t>341110900</t>
  </si>
  <si>
    <t>kabel silový s Cu jádrem CYKY 5x1,5 mm2</t>
  </si>
  <si>
    <t>1946105885</t>
  </si>
  <si>
    <t>Poznámka k položce:
obsah kovu [kg/m], Cu =0,074, Al =0</t>
  </si>
  <si>
    <t>20+25</t>
  </si>
  <si>
    <t>741122032</t>
  </si>
  <si>
    <t>Montáž kabel Cu bez ukončení uložený pod omítku plný kulatý 5x4 až 6 mm2 (CYKY)</t>
  </si>
  <si>
    <t>1273018991</t>
  </si>
  <si>
    <t>341111000</t>
  </si>
  <si>
    <t>kabel silový s Cu jádrem CYKY 5x6 mm2</t>
  </si>
  <si>
    <t>207647726</t>
  </si>
  <si>
    <t>Poznámka k položce:
obsah kovu [kg/m], Cu =0,294, Al =0</t>
  </si>
  <si>
    <t>741122033</t>
  </si>
  <si>
    <t>Montáž kabel Cu bez ukončení uložený pod omítku plný kulatý 5x10mm2 (CYKY)</t>
  </si>
  <si>
    <t>1541196103</t>
  </si>
  <si>
    <t>341111600R</t>
  </si>
  <si>
    <t>kabel silový s Cu jádrem CYKY 5Cx10mm2</t>
  </si>
  <si>
    <t>-508949000</t>
  </si>
  <si>
    <t>Poznámka k položce:
obsah kovu [kg/m], Cu =0,588, Al =0</t>
  </si>
  <si>
    <t>741122016</t>
  </si>
  <si>
    <t>Montáž kabel Cu bez ukončení uložený pod omítku plný kulatý 3x2,5 až 6 mm2 (CYKY)</t>
  </si>
  <si>
    <t>843079583</t>
  </si>
  <si>
    <t>450</t>
  </si>
  <si>
    <t>341110360</t>
  </si>
  <si>
    <t>kabel silový s Cu jádrem CYKY 3x2,5 mm2</t>
  </si>
  <si>
    <t>-1228545702</t>
  </si>
  <si>
    <t>20+20+25+25+55+55+50+60+60+60+20</t>
  </si>
  <si>
    <t>741130001</t>
  </si>
  <si>
    <t>Ukončení vodič izolovaný do 2,5mm2 v rozváděči nebo na přístroji</t>
  </si>
  <si>
    <t>-1172452868</t>
  </si>
  <si>
    <t>741130004</t>
  </si>
  <si>
    <t>Ukončení vodič izolovaný do 6 mm2 v rozváděči nebo na přístroji</t>
  </si>
  <si>
    <t>-1748691970</t>
  </si>
  <si>
    <t>741130006</t>
  </si>
  <si>
    <t>Ukončení vodič izolovaný do 16 mm2 v rozváděči nebo na přístroji</t>
  </si>
  <si>
    <t>359915164</t>
  </si>
  <si>
    <t>741310001</t>
  </si>
  <si>
    <t>Montáž vypínač nástěnný 1-jednopólový prostředí normální</t>
  </si>
  <si>
    <t>-1253005860</t>
  </si>
  <si>
    <t>345356330R</t>
  </si>
  <si>
    <t>spínač  3558-A01340 řaz 1</t>
  </si>
  <si>
    <t>-2081100373</t>
  </si>
  <si>
    <t>1+1+1+1+1+1+2+1+1+1+1+1+1</t>
  </si>
  <si>
    <t>741310021</t>
  </si>
  <si>
    <t>Montáž přepínač nástěnný 5-sériový prostředí normální</t>
  </si>
  <si>
    <t>1132583211</t>
  </si>
  <si>
    <t>345356331R</t>
  </si>
  <si>
    <t>spínač  3558-A05340 řaz 5</t>
  </si>
  <si>
    <t>-374742692</t>
  </si>
  <si>
    <t>1+2+1+1</t>
  </si>
  <si>
    <t>741310022</t>
  </si>
  <si>
    <t>Montáž přepínač nástěnný 6-střídavý prostředí normální</t>
  </si>
  <si>
    <t>-673460717</t>
  </si>
  <si>
    <t>345356332R</t>
  </si>
  <si>
    <t>spínač  3558-A06340 řaz 6</t>
  </si>
  <si>
    <t>-75323720</t>
  </si>
  <si>
    <t>2+2+2+2+2+2+2+2+2</t>
  </si>
  <si>
    <t>741310024</t>
  </si>
  <si>
    <t>Montáž přepínač nástěnný 6+6 dvojitý střídavý prostředí normální</t>
  </si>
  <si>
    <t>1620510445</t>
  </si>
  <si>
    <t>345356333R</t>
  </si>
  <si>
    <t>spínač  3558-A07340 řaz 7</t>
  </si>
  <si>
    <t>536209645</t>
  </si>
  <si>
    <t>1+1++3+3+3+2</t>
  </si>
  <si>
    <t>741313002</t>
  </si>
  <si>
    <t>Montáž zásuvka (polo)zapuštěná bezšroubové připojení 2P+PE dvojí zapojení - průběžná</t>
  </si>
  <si>
    <t>837350330</t>
  </si>
  <si>
    <t>345551031R</t>
  </si>
  <si>
    <t>zásuvka 5519A - C02357 jednoduchá do rámečku</t>
  </si>
  <si>
    <t>-1953944740</t>
  </si>
  <si>
    <t>4+2+2+2+2+2+2</t>
  </si>
  <si>
    <t>741313004</t>
  </si>
  <si>
    <t>Montáž zásuvka (polo)zapuštěná bezšroubové připojení 2x(2P+PE) dvojnásobná šikmá</t>
  </si>
  <si>
    <t>1305125261</t>
  </si>
  <si>
    <t>345551032R</t>
  </si>
  <si>
    <t>zásuvka 5513A - C02357 dvojitá  natočená</t>
  </si>
  <si>
    <t>1296356889</t>
  </si>
  <si>
    <t>1+1+1+1+5+5+2+2+7+6+4+1</t>
  </si>
  <si>
    <t>741313201</t>
  </si>
  <si>
    <t>Montáž zásuvek průmyslových spojovacích provedení IP 44 2P+PE 16 A</t>
  </si>
  <si>
    <t>420457553</t>
  </si>
  <si>
    <t>345551033R</t>
  </si>
  <si>
    <t>zásuvka 160029902 IP 44 dvojitá  bílá</t>
  </si>
  <si>
    <t>405880600</t>
  </si>
  <si>
    <t>345367000</t>
  </si>
  <si>
    <t>rámeček pro spínače a zásuvky TANGO 3901A-B10 jednonásobný</t>
  </si>
  <si>
    <t>1444991381</t>
  </si>
  <si>
    <t>345367100R</t>
  </si>
  <si>
    <t>rámeček pro spínače a zásuvky TANGO 3901A-B40 B čtyřnásobný</t>
  </si>
  <si>
    <t>-1434087010</t>
  </si>
  <si>
    <t>3450000001</t>
  </si>
  <si>
    <t>Čidlo kouřové autonomní  dodávka + montáž dle PD</t>
  </si>
  <si>
    <t>-241589945</t>
  </si>
  <si>
    <t>05-02 - Telefonní rozvody</t>
  </si>
  <si>
    <t xml:space="preserve">    742 - Elektroinstalace - slaboproud</t>
  </si>
  <si>
    <t>742</t>
  </si>
  <si>
    <t>Elektroinstalace - slaboproud</t>
  </si>
  <si>
    <t>742110001</t>
  </si>
  <si>
    <t>Montáž trubek pro slaboproud plastových ohebných uložených pod omítku se zasekáním</t>
  </si>
  <si>
    <t>76786921</t>
  </si>
  <si>
    <t>345710610</t>
  </si>
  <si>
    <t>trubka elektroinstalační ohebná LPFLEX z PVC (ČSN) 2313</t>
  </si>
  <si>
    <t>-1134837223</t>
  </si>
  <si>
    <t>Poznámka k položce:
EAN 8595057600317</t>
  </si>
  <si>
    <t>50*1,05 "Přepočtené koeficientem množství</t>
  </si>
  <si>
    <t>742110501</t>
  </si>
  <si>
    <t>Montáž krabic pro slaboproud zapuštěných plastových odbočných kruhových s víčkem a se zasekáním</t>
  </si>
  <si>
    <t>-1679460173</t>
  </si>
  <si>
    <t>345715190</t>
  </si>
  <si>
    <t>krabice univerzální z PH KU 68/2-1902s víčkem KO68</t>
  </si>
  <si>
    <t>803427336</t>
  </si>
  <si>
    <t>Poznámka k položce:
EAN 8595057600195</t>
  </si>
  <si>
    <t>742110501A</t>
  </si>
  <si>
    <t xml:space="preserve">Montáž krabic pro slaboproud zapuštěných plastových kruhových s víčkem a se zasekáním přístrojových </t>
  </si>
  <si>
    <t>-1479752847</t>
  </si>
  <si>
    <t>345715120</t>
  </si>
  <si>
    <t>krabice přístrojová instalační KP 67x67</t>
  </si>
  <si>
    <t>148832409</t>
  </si>
  <si>
    <t>Poznámka k položce:
EAN 8595057600072</t>
  </si>
  <si>
    <t>742121001</t>
  </si>
  <si>
    <t>Montáž kabelů sdělovacích pro vnitřní rozvody do 15 žil</t>
  </si>
  <si>
    <t>1296314262</t>
  </si>
  <si>
    <t>341210440</t>
  </si>
  <si>
    <t>kabel sdělovací s Cu jádrem SYKFY 2x2x0,5 mm</t>
  </si>
  <si>
    <t>1748836425</t>
  </si>
  <si>
    <t>Poznámka k položce:
obsah kovu [kg/m], Cu =0,01, Al =0</t>
  </si>
  <si>
    <t>742420121R</t>
  </si>
  <si>
    <t>Montáž telefonní  zásuvky koncové nebo průběžné</t>
  </si>
  <si>
    <t>-712245636</t>
  </si>
  <si>
    <t>74200001</t>
  </si>
  <si>
    <t>Dodávka telefonní zásuvky  AA TZ Aa 5013C A00215</t>
  </si>
  <si>
    <t>1651280194</t>
  </si>
  <si>
    <t>rámeček pro spínače a zásuvky TANGO 3901A-B10 B</t>
  </si>
  <si>
    <t>2145060880</t>
  </si>
  <si>
    <t>05-03 - Domácí telefon</t>
  </si>
  <si>
    <t>-905382016</t>
  </si>
  <si>
    <t>-1233314291</t>
  </si>
  <si>
    <t>104,761904761905*1,05 "Přepočtené koeficientem množství</t>
  </si>
  <si>
    <t>-239642501</t>
  </si>
  <si>
    <t>1371564394</t>
  </si>
  <si>
    <t>-665483345</t>
  </si>
  <si>
    <t>-518509320</t>
  </si>
  <si>
    <t>742310001</t>
  </si>
  <si>
    <t xml:space="preserve">Montáž napájecího modulu k domácímu telefonu </t>
  </si>
  <si>
    <t>-1251818316</t>
  </si>
  <si>
    <t>10.042.549</t>
  </si>
  <si>
    <t>Napáječ sítový 4FP67249</t>
  </si>
  <si>
    <t>-1823641956</t>
  </si>
  <si>
    <t>742310006</t>
  </si>
  <si>
    <t>Montáž domácího nástěnného audio/video telefonu</t>
  </si>
  <si>
    <t>1162358175</t>
  </si>
  <si>
    <t>10.041.814</t>
  </si>
  <si>
    <t>Domácí telefon dle PD</t>
  </si>
  <si>
    <t>1387226077</t>
  </si>
  <si>
    <t>742320001</t>
  </si>
  <si>
    <t>Montáž elektrického zámku s mechanickým přepínačem otevřeno/zavřeno</t>
  </si>
  <si>
    <t>-1503696953</t>
  </si>
  <si>
    <t>10.041.939</t>
  </si>
  <si>
    <t>Vrátný el. 4FP11105</t>
  </si>
  <si>
    <t>-657718409</t>
  </si>
  <si>
    <t>05-04 - Televize</t>
  </si>
  <si>
    <t>-1008157339</t>
  </si>
  <si>
    <t>345710620</t>
  </si>
  <si>
    <t>trubka elektroinstalační ohebná LPFLEX z PVC (ČSN)2316</t>
  </si>
  <si>
    <t>-2094136354</t>
  </si>
  <si>
    <t>Poznámka k položce:
EAN 8595057600331</t>
  </si>
  <si>
    <t>345710630</t>
  </si>
  <si>
    <t>trubka elektroinstalační ohebná LPFLEX z PVC (ČSN) 2323</t>
  </si>
  <si>
    <t>-1216205790</t>
  </si>
  <si>
    <t>Poznámka k položce:
EAN 8595057600355</t>
  </si>
  <si>
    <t>345710640</t>
  </si>
  <si>
    <t>trubka elektroinstalační ohebná LPFLEX z PVC (ČSN) 2329</t>
  </si>
  <si>
    <t>1506014062</t>
  </si>
  <si>
    <t>Poznámka k položce:
EAN 8595057600379</t>
  </si>
  <si>
    <t>742110041</t>
  </si>
  <si>
    <t>Montáž lišt vkládacích pro slaboproud</t>
  </si>
  <si>
    <t>-144567090</t>
  </si>
  <si>
    <t>345718310</t>
  </si>
  <si>
    <t>lišta elektroinstalační hranatá bílá LHD 40 x 40</t>
  </si>
  <si>
    <t>924569518</t>
  </si>
  <si>
    <t>-198033145</t>
  </si>
  <si>
    <t>5+4+2</t>
  </si>
  <si>
    <t>34818488</t>
  </si>
  <si>
    <t>-1745540867</t>
  </si>
  <si>
    <t>2045487851</t>
  </si>
  <si>
    <t>742110502</t>
  </si>
  <si>
    <t>Montáž krabic pro slaboproud zapuštěných plastových odbočných čtyřhranných s víčkem</t>
  </si>
  <si>
    <t>-1958851067</t>
  </si>
  <si>
    <t>345715240</t>
  </si>
  <si>
    <t>krabice přístrojová odbočná s víčkem z PH KO125</t>
  </si>
  <si>
    <t>-1616142848</t>
  </si>
  <si>
    <t>Poznámka k položce:
EAN 8595057600140</t>
  </si>
  <si>
    <t>-1177075847</t>
  </si>
  <si>
    <t>341210441</t>
  </si>
  <si>
    <t>Kabel koaxiální  75 Ohm</t>
  </si>
  <si>
    <t>1569858689</t>
  </si>
  <si>
    <t>742420041</t>
  </si>
  <si>
    <t>Montáž domovního zesilovače</t>
  </si>
  <si>
    <t>-246490413</t>
  </si>
  <si>
    <t>10.802.127</t>
  </si>
  <si>
    <t>TV zesilovač dle PD</t>
  </si>
  <si>
    <t>1010407816</t>
  </si>
  <si>
    <t>742420051</t>
  </si>
  <si>
    <t>Montáž anténního rozbočovače</t>
  </si>
  <si>
    <t>308959429</t>
  </si>
  <si>
    <t>10.044.813</t>
  </si>
  <si>
    <t>Rozbočovač 1/6</t>
  </si>
  <si>
    <t>743547944</t>
  </si>
  <si>
    <t>742420121</t>
  </si>
  <si>
    <t>Montáž televizní zásuvky koncové nebo průběžné</t>
  </si>
  <si>
    <t>1863113225</t>
  </si>
  <si>
    <t>10.080.637</t>
  </si>
  <si>
    <t xml:space="preserve">Zásuvka ABB R+TV - průběžná </t>
  </si>
  <si>
    <t>-1437752591</t>
  </si>
  <si>
    <t>10.080.640</t>
  </si>
  <si>
    <t xml:space="preserve">Zásuvka ABB R+TV - koncová </t>
  </si>
  <si>
    <t>160670861</t>
  </si>
  <si>
    <t>05-05 - Datová síť</t>
  </si>
  <si>
    <t>-1878409303</t>
  </si>
  <si>
    <t>1222460083</t>
  </si>
  <si>
    <t>-393086184</t>
  </si>
  <si>
    <t>2063066860</t>
  </si>
  <si>
    <t>-2054947663</t>
  </si>
  <si>
    <t>620574289</t>
  </si>
  <si>
    <t>10+7+2</t>
  </si>
  <si>
    <t>-80136608</t>
  </si>
  <si>
    <t>-1640657489</t>
  </si>
  <si>
    <t>-1604253512</t>
  </si>
  <si>
    <t>1564571045</t>
  </si>
  <si>
    <t>381001002</t>
  </si>
  <si>
    <t>Kabel UPT CAT 5e</t>
  </si>
  <si>
    <t>-1804377651</t>
  </si>
  <si>
    <t>742330041</t>
  </si>
  <si>
    <t>Montáž datové jednozásuvky</t>
  </si>
  <si>
    <t>-2068609407</t>
  </si>
  <si>
    <t>381011001</t>
  </si>
  <si>
    <t>Zásuvka modulární CAT 5 2 konektorová p.o.</t>
  </si>
  <si>
    <t>26708845</t>
  </si>
  <si>
    <t xml:space="preserve">06-06 - Osvětlení </t>
  </si>
  <si>
    <t>741370032A</t>
  </si>
  <si>
    <t>Montáž svítidlo žárovkové nástěnné přisazené 1 zdroj se sklem</t>
  </si>
  <si>
    <t>978198028</t>
  </si>
  <si>
    <t>10000003</t>
  </si>
  <si>
    <t xml:space="preserve">Svítidlo venkovní  nástěnné žárovkové </t>
  </si>
  <si>
    <t>2078815606</t>
  </si>
  <si>
    <t>10000004</t>
  </si>
  <si>
    <t>Svítidlo žárovkové COMPOLUX 912412/08</t>
  </si>
  <si>
    <t>-5961395</t>
  </si>
  <si>
    <t>741370034a</t>
  </si>
  <si>
    <t>Montáž svítidlo LED  nástěnné přisazené 2 zdroje nouzové</t>
  </si>
  <si>
    <t>2035503285</t>
  </si>
  <si>
    <t>10000005</t>
  </si>
  <si>
    <t>nOUZOVÉ ORIENTAČNÍ SVÍTIDLO led</t>
  </si>
  <si>
    <t>KUS</t>
  </si>
  <si>
    <t>76665132</t>
  </si>
  <si>
    <t>741372041</t>
  </si>
  <si>
    <t>Montáž svítidlo LED bytové přisazené stropní páskové samolepící</t>
  </si>
  <si>
    <t>2033562682</t>
  </si>
  <si>
    <t>10000002</t>
  </si>
  <si>
    <t>Svítidla LED vnitřní přisazení dle PD</t>
  </si>
  <si>
    <t>887268453</t>
  </si>
  <si>
    <t>12+10+10+12+1+2+1+3+1+1+3+2+5+6+2+4</t>
  </si>
  <si>
    <t>741372112</t>
  </si>
  <si>
    <t>Montáž svítidlo LED bytové vestavné podhledové čtvercové do 0,36 m2</t>
  </si>
  <si>
    <t>1816691560</t>
  </si>
  <si>
    <t>100000001</t>
  </si>
  <si>
    <t>Svitidlo LED Modus 600/6000 QN 3A 600/1050</t>
  </si>
  <si>
    <t>1646695666</t>
  </si>
  <si>
    <t>12+10+12+12+6</t>
  </si>
  <si>
    <t>06-07 - Hromosvody</t>
  </si>
  <si>
    <t xml:space="preserve">    46-M - Zemní práce při extr.mont.pracích</t>
  </si>
  <si>
    <t>HZS - Hodinové zúčtovací sazby</t>
  </si>
  <si>
    <t>741410001</t>
  </si>
  <si>
    <t>Montáž vodič uzemňovací pásek D do 120 mm2 na povrchu</t>
  </si>
  <si>
    <t>590376933</t>
  </si>
  <si>
    <t>741410021</t>
  </si>
  <si>
    <t>Montáž vodič uzemňovací pásek průřezu do 120 mm2 v městské zástavbě v zemi</t>
  </si>
  <si>
    <t>722898749</t>
  </si>
  <si>
    <t>741410041</t>
  </si>
  <si>
    <t>Montáž vodič uzemňovací drát nebo lano D do 10 mm v městské zástavbě</t>
  </si>
  <si>
    <t>1640502235</t>
  </si>
  <si>
    <t>354420620</t>
  </si>
  <si>
    <t>pás zemnící 30 x 4 mm FeZn</t>
  </si>
  <si>
    <t>-746059110</t>
  </si>
  <si>
    <t>354410720</t>
  </si>
  <si>
    <t>drát průměr 8 mm FeZn</t>
  </si>
  <si>
    <t>1751643959</t>
  </si>
  <si>
    <t>Poznámka k položce:
Hmotnost: 0,4 kg/m</t>
  </si>
  <si>
    <t>354410730</t>
  </si>
  <si>
    <t>drát průměr 10 mm FeZn</t>
  </si>
  <si>
    <t>1379825030</t>
  </si>
  <si>
    <t>Poznámka k položce:
Hmotnost: 0,62 kg/m</t>
  </si>
  <si>
    <t>741420021</t>
  </si>
  <si>
    <t>Montáž svorka hromosvodná se 2 šrouby</t>
  </si>
  <si>
    <t>508705776</t>
  </si>
  <si>
    <t>354414150</t>
  </si>
  <si>
    <t>podpěra vedení PV 1b 15 FeZn do zdiva 150 mm</t>
  </si>
  <si>
    <t>-2053169276</t>
  </si>
  <si>
    <t>354414700</t>
  </si>
  <si>
    <t>podpěra vedení PV11 FeZn pod taškovou krytinu 100 mm</t>
  </si>
  <si>
    <t>410295686</t>
  </si>
  <si>
    <t>354414900</t>
  </si>
  <si>
    <t>podpěra vedení PV15 FeZn na hřebenáče a prejzovou krytinu 120 mm</t>
  </si>
  <si>
    <t>1102275892</t>
  </si>
  <si>
    <t>741420022</t>
  </si>
  <si>
    <t>Montáž svorka hromosvodná se 3 šrouby</t>
  </si>
  <si>
    <t>1581943190</t>
  </si>
  <si>
    <t>354419050</t>
  </si>
  <si>
    <t>svorka připojovací SOc k připojení okapových žlabů</t>
  </si>
  <si>
    <t>-1489769052</t>
  </si>
  <si>
    <t>354419250</t>
  </si>
  <si>
    <t>svorka zkušební SZ pro lano D6-12 mm   FeZn</t>
  </si>
  <si>
    <t>-298368025</t>
  </si>
  <si>
    <t>354418850</t>
  </si>
  <si>
    <t>svorka spojovací SS pro lano D8-10 mm</t>
  </si>
  <si>
    <t>-779599463</t>
  </si>
  <si>
    <t>354418600</t>
  </si>
  <si>
    <t>svorka SJ 1 k jímací tyči-4 šrouby</t>
  </si>
  <si>
    <t>169811738</t>
  </si>
  <si>
    <t>741420051</t>
  </si>
  <si>
    <t>Montáž vedení hromosvodné-úhelník nebo trubka s držáky do zdiva</t>
  </si>
  <si>
    <t>2076891573</t>
  </si>
  <si>
    <t>354418310</t>
  </si>
  <si>
    <t>úhelník ochranný OU 2.0 na ochranu svodu 2 m</t>
  </si>
  <si>
    <t>837315525</t>
  </si>
  <si>
    <t>354418360</t>
  </si>
  <si>
    <t>držák ochranného úhelníku do zdiva DOU FeZn</t>
  </si>
  <si>
    <t>-417478669</t>
  </si>
  <si>
    <t>741430004</t>
  </si>
  <si>
    <t>Montáž tyč jímací délky do 3 m na střešní hřeben</t>
  </si>
  <si>
    <t>1346329463</t>
  </si>
  <si>
    <t>354418490</t>
  </si>
  <si>
    <t>držák jímače a ochranné trubky DJT FeZn</t>
  </si>
  <si>
    <t>-972929123</t>
  </si>
  <si>
    <t>354410700</t>
  </si>
  <si>
    <t>tyč jímací s rovným koncem JR 2,0  2000 mm FeZn</t>
  </si>
  <si>
    <t>2099644201</t>
  </si>
  <si>
    <t>354421020</t>
  </si>
  <si>
    <t>stříška ochranná dolní OSD Cu</t>
  </si>
  <si>
    <t>131041757</t>
  </si>
  <si>
    <t>354421030</t>
  </si>
  <si>
    <t>stříška ochranná horní OSH Cu</t>
  </si>
  <si>
    <t>-488713187</t>
  </si>
  <si>
    <t>46-M</t>
  </si>
  <si>
    <t>Zemní práce při extr.mont.pracích</t>
  </si>
  <si>
    <t>460150053</t>
  </si>
  <si>
    <t>Hloubení kabelových zapažených i nezapažených rýh ručně š 40 cm, hl 70 cm, v hornině tř 3</t>
  </si>
  <si>
    <t>-156879772</t>
  </si>
  <si>
    <t>460560053</t>
  </si>
  <si>
    <t>Zásyp rýh ručně šířky 40 cm, hloubky 70 cm, z horniny třídy 3</t>
  </si>
  <si>
    <t>-807140761</t>
  </si>
  <si>
    <t>HZS</t>
  </si>
  <si>
    <t>Hodinové zúčtovací sazby</t>
  </si>
  <si>
    <t>HZS2221</t>
  </si>
  <si>
    <t>Hodinová zúčtovací sazba elektrikář - demontáž hromosvodu odborná</t>
  </si>
  <si>
    <t>hod</t>
  </si>
  <si>
    <t>512</t>
  </si>
  <si>
    <t>-1171380752</t>
  </si>
  <si>
    <t>06-08 - Rozvaděče</t>
  </si>
  <si>
    <t>D6 - Rozvaděč RH - rozšířění</t>
  </si>
  <si>
    <t>D7 - Rozváděč RS-1</t>
  </si>
  <si>
    <t>D8 - Rozváděč RS-2</t>
  </si>
  <si>
    <t>D6</t>
  </si>
  <si>
    <t>Rozvaděč RH - rozšířění</t>
  </si>
  <si>
    <t>210120451</t>
  </si>
  <si>
    <t>Jistič 3pólový</t>
  </si>
  <si>
    <t>-229238416</t>
  </si>
  <si>
    <t>35512</t>
  </si>
  <si>
    <t>Jistič LSF 40/2</t>
  </si>
  <si>
    <t>-259267621</t>
  </si>
  <si>
    <t>SLP-275 V/3</t>
  </si>
  <si>
    <t>přepěťová ochrana 1.a 2. stupně</t>
  </si>
  <si>
    <t>-1035886775</t>
  </si>
  <si>
    <t>D7</t>
  </si>
  <si>
    <t>Rozváděč RS-1</t>
  </si>
  <si>
    <t>210120401</t>
  </si>
  <si>
    <t>Jistič 1pólový</t>
  </si>
  <si>
    <t>1397169747</t>
  </si>
  <si>
    <t>1656612161</t>
  </si>
  <si>
    <t>210190007</t>
  </si>
  <si>
    <t>Montáž rozvaděče PH do 10 kg</t>
  </si>
  <si>
    <t>-870727185</t>
  </si>
  <si>
    <t>283048</t>
  </si>
  <si>
    <t>Rozvaděč 3/72 pod Omítku s plnými dveřmi IP 40</t>
  </si>
  <si>
    <t>-1695585429</t>
  </si>
  <si>
    <t>35414</t>
  </si>
  <si>
    <t>LSF 6-20/1</t>
  </si>
  <si>
    <t>2126205341</t>
  </si>
  <si>
    <t>35512.1</t>
  </si>
  <si>
    <t>LSF40/3</t>
  </si>
  <si>
    <t>195259201</t>
  </si>
  <si>
    <t>36680</t>
  </si>
  <si>
    <t>Proudový chránič 2P 25A 30mA s jističem</t>
  </si>
  <si>
    <t>-829457961</t>
  </si>
  <si>
    <t>-467886330</t>
  </si>
  <si>
    <t>D8</t>
  </si>
  <si>
    <t>Rozváděč RS-2</t>
  </si>
  <si>
    <t>-603853186</t>
  </si>
  <si>
    <t>467078375</t>
  </si>
  <si>
    <t>210190007.1</t>
  </si>
  <si>
    <t>71964056</t>
  </si>
  <si>
    <t>-1314050558</t>
  </si>
  <si>
    <t>259531168</t>
  </si>
  <si>
    <t>35512.2</t>
  </si>
  <si>
    <t>LSF 40/3</t>
  </si>
  <si>
    <t>353172302</t>
  </si>
  <si>
    <t>36680.1</t>
  </si>
  <si>
    <t>181460664</t>
  </si>
  <si>
    <t>SLP-275 V/3.1</t>
  </si>
  <si>
    <t>-306865978</t>
  </si>
  <si>
    <t>06-09 - Pomocné práce</t>
  </si>
  <si>
    <t>974031132</t>
  </si>
  <si>
    <t>Vysekání rýh ve zdivu cihelném hl do 50 mm š do 70 mm</t>
  </si>
  <si>
    <t>-51931058</t>
  </si>
  <si>
    <t>974031133</t>
  </si>
  <si>
    <t>Vysekání rýh ve zdivu cihelném hl do 50 mm š do 100 mm</t>
  </si>
  <si>
    <t>415353275</t>
  </si>
  <si>
    <t>974031135</t>
  </si>
  <si>
    <t>Vysekání rýh ve zdivu cihelném hl do 50 mm š do 200 mm</t>
  </si>
  <si>
    <t>673596716</t>
  </si>
  <si>
    <t>997013113</t>
  </si>
  <si>
    <t>Vnitrostaveništní doprava suti a vybouraných hmot pro budovy v do 12 m s použitím mechanizace</t>
  </si>
  <si>
    <t>447000561</t>
  </si>
  <si>
    <t>563339513</t>
  </si>
  <si>
    <t>1140900714</t>
  </si>
  <si>
    <t>2,46*10 "Přepočtené koeficientem množství</t>
  </si>
  <si>
    <t>719830269</t>
  </si>
  <si>
    <t>460680411</t>
  </si>
  <si>
    <t>Vysekání kapes a výklenků ve zdivu betonovém pro krabice 7x7x5 cm</t>
  </si>
  <si>
    <t>-1221343581</t>
  </si>
  <si>
    <t>460680412</t>
  </si>
  <si>
    <t>Vysekání kapes a výklenků ve zdivu betonovém pro krabice 10x10x8 cm</t>
  </si>
  <si>
    <t>1659338700</t>
  </si>
  <si>
    <t>06-10 - Ostatní práce</t>
  </si>
  <si>
    <t>741000001</t>
  </si>
  <si>
    <t>Prořez 5%</t>
  </si>
  <si>
    <t>-556072442</t>
  </si>
  <si>
    <t>741000002</t>
  </si>
  <si>
    <t>PPV  6%</t>
  </si>
  <si>
    <t>-1172947804</t>
  </si>
  <si>
    <t>741000003</t>
  </si>
  <si>
    <t>podružný materiál 3%</t>
  </si>
  <si>
    <t>1159836010</t>
  </si>
  <si>
    <t>741810003</t>
  </si>
  <si>
    <t>Celková prohlídka elektrického rozvodu a zařízení do 1 milionu Kč</t>
  </si>
  <si>
    <t>-417884698</t>
  </si>
  <si>
    <t>741820102</t>
  </si>
  <si>
    <t>Měření intenzity osvětlení</t>
  </si>
  <si>
    <t>256718616</t>
  </si>
  <si>
    <t>06 - Venkovní úpravy - rampa,okap choddníky atd.</t>
  </si>
  <si>
    <t>1512272577</t>
  </si>
  <si>
    <t>2*1,2*(5,4+6,02+3,7+6,2+2+5,4)</t>
  </si>
  <si>
    <t>-801546816</t>
  </si>
  <si>
    <t>-1664362625</t>
  </si>
  <si>
    <t>-1429909259</t>
  </si>
  <si>
    <t>15,321*1,8</t>
  </si>
  <si>
    <t>-1065239664</t>
  </si>
  <si>
    <t>68,928-15,32</t>
  </si>
  <si>
    <t>-585463342</t>
  </si>
  <si>
    <t>3,7*(6,3+2+5,4)</t>
  </si>
  <si>
    <t>271532211</t>
  </si>
  <si>
    <t>Podsyp pod základové konstrukce se zhutněním z hrubého kameniva frakce 32 až 63 mm</t>
  </si>
  <si>
    <t>-1991655426</t>
  </si>
  <si>
    <t>0,15*(1,25*5,4+6,2*2,2)</t>
  </si>
  <si>
    <t>271532212</t>
  </si>
  <si>
    <t>Podsyp pod základové konstrukce se zhutněním z hrubého kameniva frakce 16 až 32 mm</t>
  </si>
  <si>
    <t>-1447818248</t>
  </si>
  <si>
    <t>0,1*(1,25*5,4+6,2*2,2)</t>
  </si>
  <si>
    <t>-2008164902</t>
  </si>
  <si>
    <t>0,15*(2,13*5,4+3,8*6,6)</t>
  </si>
  <si>
    <t>2016574364</t>
  </si>
  <si>
    <t>0,2*(3,8+6,2+2+5,4+6,2+2+5,4+3,7)</t>
  </si>
  <si>
    <t>-240294810</t>
  </si>
  <si>
    <t>838652282</t>
  </si>
  <si>
    <t>50,1*1,15*0,01</t>
  </si>
  <si>
    <t>740020341</t>
  </si>
  <si>
    <t>0,4*1,2*(5,4+6,1+3,7+5,4+2)+0,6*1,2*6,2</t>
  </si>
  <si>
    <t>-1439668622</t>
  </si>
  <si>
    <t>2*1,2*(5,4+6,1+3,7+5,4+2)+2*1,2*6,2</t>
  </si>
  <si>
    <t>2076531374</t>
  </si>
  <si>
    <t>-1919472917</t>
  </si>
  <si>
    <t>3*(6,2+2)</t>
  </si>
  <si>
    <t>-259005789</t>
  </si>
  <si>
    <t>24,6*0,2</t>
  </si>
  <si>
    <t>-141823426</t>
  </si>
  <si>
    <t>564211112</t>
  </si>
  <si>
    <t>Podklad nebo podsyp ze štěrkopísku ŠP tl 60 mm</t>
  </si>
  <si>
    <t>1800264186</t>
  </si>
  <si>
    <t>-703580492</t>
  </si>
  <si>
    <t>622816338</t>
  </si>
  <si>
    <t>248923113</t>
  </si>
  <si>
    <t>596811121</t>
  </si>
  <si>
    <t>Kladení betonové dlažby komunikací pro pěší do lože z kameniva vel do 0,09 m2 plochy do 100 m2</t>
  </si>
  <si>
    <t>-227368044</t>
  </si>
  <si>
    <t>-1482569064</t>
  </si>
  <si>
    <t>3,355+6,25+2,4+8</t>
  </si>
  <si>
    <t>849089168</t>
  </si>
  <si>
    <t>Zábradlí rampa dle PD</t>
  </si>
  <si>
    <t>-770210005</t>
  </si>
  <si>
    <t>Venkovní rohož dle PD vš. odvodnění</t>
  </si>
  <si>
    <t>-1521523724</t>
  </si>
  <si>
    <t>-305202483</t>
  </si>
  <si>
    <t>771554113</t>
  </si>
  <si>
    <t>Montáž podlah z dlaždic teracových lepených flexibilním lepidlem do 12 ks/m2</t>
  </si>
  <si>
    <t>111247695</t>
  </si>
  <si>
    <t>2*6,2+6,5*2,8+0,8*6,2+0,8*2</t>
  </si>
  <si>
    <t>592472400</t>
  </si>
  <si>
    <t>dlaždice teracová dle PD</t>
  </si>
  <si>
    <t>-359049843</t>
  </si>
  <si>
    <t>37,16*1,1 "Přepočtené koeficientem množství</t>
  </si>
  <si>
    <t>-266735595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</si>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</sst>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2" fillId="0" borderId="21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6" fillId="0" borderId="13" xfId="0" applyNumberFormat="1" applyFont="1" applyBorder="1" applyAlignment="1">
      <alignment/>
    </xf>
    <xf numFmtId="166" fontId="36" fillId="0" borderId="14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7" xfId="0" applyFont="1" applyBorder="1" applyAlignment="1" applyProtection="1">
      <alignment horizontal="center" vertical="center"/>
      <protection locked="0"/>
    </xf>
    <xf numFmtId="49" fontId="39" fillId="0" borderId="27" xfId="0" applyNumberFormat="1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167" fontId="39" fillId="0" borderId="27" xfId="0" applyNumberFormat="1" applyFont="1" applyBorder="1" applyAlignment="1" applyProtection="1">
      <alignment vertical="center"/>
      <protection locked="0"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 locked="0"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9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30" t="s">
        <v>8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9" t="s">
        <v>17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9"/>
      <c r="AQ5" s="31"/>
      <c r="BE5" s="357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61" t="s">
        <v>20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9"/>
      <c r="AQ6" s="31"/>
      <c r="BE6" s="358"/>
      <c r="BS6" s="24" t="s">
        <v>9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58"/>
      <c r="BS7" s="24" t="s">
        <v>9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58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8"/>
      <c r="BS9" s="24" t="s">
        <v>9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58"/>
      <c r="BS10" s="24" t="s">
        <v>9</v>
      </c>
    </row>
    <row r="11" spans="2:71" ht="18.4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58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8"/>
      <c r="BS12" s="24" t="s">
        <v>9</v>
      </c>
    </row>
    <row r="13" spans="2:71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31</v>
      </c>
      <c r="AO13" s="29"/>
      <c r="AP13" s="29"/>
      <c r="AQ13" s="31"/>
      <c r="BE13" s="358"/>
      <c r="BS13" s="24" t="s">
        <v>9</v>
      </c>
    </row>
    <row r="14" spans="2:71" ht="15">
      <c r="B14" s="28"/>
      <c r="C14" s="29"/>
      <c r="D14" s="29"/>
      <c r="E14" s="362" t="s">
        <v>31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58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8"/>
      <c r="BS15" s="24" t="s">
        <v>6</v>
      </c>
    </row>
    <row r="16" spans="2:71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5</v>
      </c>
      <c r="AO16" s="29"/>
      <c r="AP16" s="29"/>
      <c r="AQ16" s="31"/>
      <c r="BE16" s="358"/>
      <c r="BS16" s="24" t="s">
        <v>6</v>
      </c>
    </row>
    <row r="17" spans="2:71" ht="18.4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58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8"/>
      <c r="BS18" s="24" t="s">
        <v>9</v>
      </c>
    </row>
    <row r="19" spans="2:71" ht="14.45" customHeight="1">
      <c r="B19" s="28"/>
      <c r="C19" s="29"/>
      <c r="D19" s="37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8"/>
      <c r="BS19" s="24" t="s">
        <v>9</v>
      </c>
    </row>
    <row r="20" spans="2:71" ht="22.5" customHeight="1">
      <c r="B20" s="28"/>
      <c r="C20" s="29"/>
      <c r="D20" s="29"/>
      <c r="E20" s="364" t="s">
        <v>5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9"/>
      <c r="AP20" s="29"/>
      <c r="AQ20" s="31"/>
      <c r="BE20" s="358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8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8"/>
    </row>
    <row r="23" spans="2:57" s="1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5">
        <f>ROUND(AG51,2)</f>
        <v>0</v>
      </c>
      <c r="AL23" s="366"/>
      <c r="AM23" s="366"/>
      <c r="AN23" s="366"/>
      <c r="AO23" s="366"/>
      <c r="AP23" s="42"/>
      <c r="AQ23" s="45"/>
      <c r="BE23" s="35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7" t="s">
        <v>36</v>
      </c>
      <c r="M25" s="367"/>
      <c r="N25" s="367"/>
      <c r="O25" s="367"/>
      <c r="P25" s="42"/>
      <c r="Q25" s="42"/>
      <c r="R25" s="42"/>
      <c r="S25" s="42"/>
      <c r="T25" s="42"/>
      <c r="U25" s="42"/>
      <c r="V25" s="42"/>
      <c r="W25" s="367" t="s">
        <v>37</v>
      </c>
      <c r="X25" s="367"/>
      <c r="Y25" s="367"/>
      <c r="Z25" s="367"/>
      <c r="AA25" s="367"/>
      <c r="AB25" s="367"/>
      <c r="AC25" s="367"/>
      <c r="AD25" s="367"/>
      <c r="AE25" s="367"/>
      <c r="AF25" s="42"/>
      <c r="AG25" s="42"/>
      <c r="AH25" s="42"/>
      <c r="AI25" s="42"/>
      <c r="AJ25" s="42"/>
      <c r="AK25" s="367" t="s">
        <v>38</v>
      </c>
      <c r="AL25" s="367"/>
      <c r="AM25" s="367"/>
      <c r="AN25" s="367"/>
      <c r="AO25" s="367"/>
      <c r="AP25" s="42"/>
      <c r="AQ25" s="45"/>
      <c r="BE25" s="358"/>
    </row>
    <row r="26" spans="2:57" s="2" customFormat="1" ht="14.45" customHeight="1">
      <c r="B26" s="47"/>
      <c r="C26" s="48"/>
      <c r="D26" s="49" t="s">
        <v>39</v>
      </c>
      <c r="E26" s="48"/>
      <c r="F26" s="49" t="s">
        <v>40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ROUND(AV51,2)</f>
        <v>0</v>
      </c>
      <c r="AL26" s="369"/>
      <c r="AM26" s="369"/>
      <c r="AN26" s="369"/>
      <c r="AO26" s="369"/>
      <c r="AP26" s="48"/>
      <c r="AQ26" s="50"/>
      <c r="BE26" s="358"/>
    </row>
    <row r="27" spans="2:57" s="2" customFormat="1" ht="14.45" customHeight="1">
      <c r="B27" s="47"/>
      <c r="C27" s="48"/>
      <c r="D27" s="48"/>
      <c r="E27" s="48"/>
      <c r="F27" s="49" t="s">
        <v>41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ROUND(AW51,2)</f>
        <v>0</v>
      </c>
      <c r="AL27" s="369"/>
      <c r="AM27" s="369"/>
      <c r="AN27" s="369"/>
      <c r="AO27" s="369"/>
      <c r="AP27" s="48"/>
      <c r="AQ27" s="50"/>
      <c r="BE27" s="358"/>
    </row>
    <row r="28" spans="2:57" s="2" customFormat="1" ht="14.45" customHeight="1" hidden="1">
      <c r="B28" s="47"/>
      <c r="C28" s="48"/>
      <c r="D28" s="48"/>
      <c r="E28" s="48"/>
      <c r="F28" s="49" t="s">
        <v>42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58"/>
    </row>
    <row r="29" spans="2:57" s="2" customFormat="1" ht="14.45" customHeight="1" hidden="1">
      <c r="B29" s="47"/>
      <c r="C29" s="48"/>
      <c r="D29" s="48"/>
      <c r="E29" s="48"/>
      <c r="F29" s="49" t="s">
        <v>43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58"/>
    </row>
    <row r="30" spans="2:57" s="2" customFormat="1" ht="14.45" customHeight="1" hidden="1">
      <c r="B30" s="47"/>
      <c r="C30" s="48"/>
      <c r="D30" s="48"/>
      <c r="E30" s="48"/>
      <c r="F30" s="49" t="s">
        <v>44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5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8"/>
    </row>
    <row r="32" spans="2:57" s="1" customFormat="1" ht="25.9" customHeight="1">
      <c r="B32" s="41"/>
      <c r="C32" s="51"/>
      <c r="D32" s="52" t="s">
        <v>45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46</v>
      </c>
      <c r="U32" s="53"/>
      <c r="V32" s="53"/>
      <c r="W32" s="53"/>
      <c r="X32" s="341" t="s">
        <v>47</v>
      </c>
      <c r="Y32" s="342"/>
      <c r="Z32" s="342"/>
      <c r="AA32" s="342"/>
      <c r="AB32" s="342"/>
      <c r="AC32" s="53"/>
      <c r="AD32" s="53"/>
      <c r="AE32" s="53"/>
      <c r="AF32" s="53"/>
      <c r="AG32" s="53"/>
      <c r="AH32" s="53"/>
      <c r="AI32" s="53"/>
      <c r="AJ32" s="53"/>
      <c r="AK32" s="343">
        <f>SUM(AK23:AK30)</f>
        <v>0</v>
      </c>
      <c r="AL32" s="342"/>
      <c r="AM32" s="342"/>
      <c r="AN32" s="342"/>
      <c r="AO32" s="344"/>
      <c r="AP32" s="51"/>
      <c r="AQ32" s="55"/>
      <c r="BE32" s="35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48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2017-01</v>
      </c>
      <c r="AR41" s="62"/>
    </row>
    <row r="42" spans="2:44" s="4" customFormat="1" ht="36.95" customHeight="1">
      <c r="B42" s="64"/>
      <c r="C42" s="65" t="s">
        <v>19</v>
      </c>
      <c r="L42" s="345" t="str">
        <f>K6</f>
        <v>Mateřská školka Košetice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347" t="str">
        <f>IF(AN8="","",AN8)</f>
        <v>03.05.2017</v>
      </c>
      <c r="AN44" s="347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27</v>
      </c>
      <c r="L46" s="3" t="str">
        <f>IF(E11="","",E11)</f>
        <v xml:space="preserve"> </v>
      </c>
      <c r="AI46" s="63" t="s">
        <v>32</v>
      </c>
      <c r="AM46" s="348" t="str">
        <f>IF(E17="","",E17)</f>
        <v xml:space="preserve"> </v>
      </c>
      <c r="AN46" s="348"/>
      <c r="AO46" s="348"/>
      <c r="AP46" s="348"/>
      <c r="AR46" s="41"/>
      <c r="AS46" s="349" t="s">
        <v>49</v>
      </c>
      <c r="AT46" s="35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351"/>
      <c r="AT47" s="352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51"/>
      <c r="AT48" s="352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53" t="s">
        <v>50</v>
      </c>
      <c r="D49" s="354"/>
      <c r="E49" s="354"/>
      <c r="F49" s="354"/>
      <c r="G49" s="354"/>
      <c r="H49" s="71"/>
      <c r="I49" s="355" t="s">
        <v>51</v>
      </c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6" t="s">
        <v>52</v>
      </c>
      <c r="AH49" s="354"/>
      <c r="AI49" s="354"/>
      <c r="AJ49" s="354"/>
      <c r="AK49" s="354"/>
      <c r="AL49" s="354"/>
      <c r="AM49" s="354"/>
      <c r="AN49" s="355" t="s">
        <v>53</v>
      </c>
      <c r="AO49" s="354"/>
      <c r="AP49" s="354"/>
      <c r="AQ49" s="72" t="s">
        <v>54</v>
      </c>
      <c r="AR49" s="41"/>
      <c r="AS49" s="73" t="s">
        <v>55</v>
      </c>
      <c r="AT49" s="74" t="s">
        <v>56</v>
      </c>
      <c r="AU49" s="74" t="s">
        <v>57</v>
      </c>
      <c r="AV49" s="74" t="s">
        <v>58</v>
      </c>
      <c r="AW49" s="74" t="s">
        <v>59</v>
      </c>
      <c r="AX49" s="74" t="s">
        <v>60</v>
      </c>
      <c r="AY49" s="74" t="s">
        <v>61</v>
      </c>
      <c r="AZ49" s="74" t="s">
        <v>62</v>
      </c>
      <c r="BA49" s="74" t="s">
        <v>63</v>
      </c>
      <c r="BB49" s="74" t="s">
        <v>64</v>
      </c>
      <c r="BC49" s="74" t="s">
        <v>65</v>
      </c>
      <c r="BD49" s="75" t="s">
        <v>66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38">
        <f>ROUND(AG52+SUM(AG53:AG57)+AG68,2)</f>
        <v>0</v>
      </c>
      <c r="AH51" s="338"/>
      <c r="AI51" s="338"/>
      <c r="AJ51" s="338"/>
      <c r="AK51" s="338"/>
      <c r="AL51" s="338"/>
      <c r="AM51" s="338"/>
      <c r="AN51" s="339">
        <f aca="true" t="shared" si="0" ref="AN51:AN68">SUM(AG51,AT51)</f>
        <v>0</v>
      </c>
      <c r="AO51" s="339"/>
      <c r="AP51" s="339"/>
      <c r="AQ51" s="79" t="s">
        <v>5</v>
      </c>
      <c r="AR51" s="64"/>
      <c r="AS51" s="80">
        <f>ROUND(AS52+SUM(AS53:AS57)+AS68,2)</f>
        <v>0</v>
      </c>
      <c r="AT51" s="81">
        <f aca="true" t="shared" si="1" ref="AT51:AT68">ROUND(SUM(AV51:AW51),2)</f>
        <v>0</v>
      </c>
      <c r="AU51" s="82">
        <f>ROUND(AU52+SUM(AU53:AU57)+AU68,5)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ROUND(AZ52+SUM(AZ53:AZ57)+AZ68,2)</f>
        <v>0</v>
      </c>
      <c r="BA51" s="81">
        <f>ROUND(BA52+SUM(BA53:BA57)+BA68,2)</f>
        <v>0</v>
      </c>
      <c r="BB51" s="81">
        <f>ROUND(BB52+SUM(BB53:BB57)+BB68,2)</f>
        <v>0</v>
      </c>
      <c r="BC51" s="81">
        <f>ROUND(BC52+SUM(BC53:BC57)+BC68,2)</f>
        <v>0</v>
      </c>
      <c r="BD51" s="83">
        <f>ROUND(BD52+SUM(BD53:BD57)+BD68,2)</f>
        <v>0</v>
      </c>
      <c r="BS51" s="65" t="s">
        <v>68</v>
      </c>
      <c r="BT51" s="65" t="s">
        <v>69</v>
      </c>
      <c r="BU51" s="84" t="s">
        <v>70</v>
      </c>
      <c r="BV51" s="65" t="s">
        <v>71</v>
      </c>
      <c r="BW51" s="65" t="s">
        <v>7</v>
      </c>
      <c r="BX51" s="65" t="s">
        <v>72</v>
      </c>
      <c r="CL51" s="65" t="s">
        <v>5</v>
      </c>
    </row>
    <row r="52" spans="1:91" s="5" customFormat="1" ht="22.5" customHeight="1">
      <c r="A52" s="85" t="s">
        <v>73</v>
      </c>
      <c r="B52" s="86"/>
      <c r="C52" s="87"/>
      <c r="D52" s="337" t="s">
        <v>74</v>
      </c>
      <c r="E52" s="337"/>
      <c r="F52" s="337"/>
      <c r="G52" s="337"/>
      <c r="H52" s="337"/>
      <c r="I52" s="88"/>
      <c r="J52" s="337" t="s">
        <v>75</v>
      </c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5">
        <f>'00 - Vedlejší rozpočtové ...'!J27</f>
        <v>0</v>
      </c>
      <c r="AH52" s="336"/>
      <c r="AI52" s="336"/>
      <c r="AJ52" s="336"/>
      <c r="AK52" s="336"/>
      <c r="AL52" s="336"/>
      <c r="AM52" s="336"/>
      <c r="AN52" s="335">
        <f t="shared" si="0"/>
        <v>0</v>
      </c>
      <c r="AO52" s="336"/>
      <c r="AP52" s="336"/>
      <c r="AQ52" s="89" t="s">
        <v>76</v>
      </c>
      <c r="AR52" s="86"/>
      <c r="AS52" s="90">
        <v>0</v>
      </c>
      <c r="AT52" s="91">
        <f t="shared" si="1"/>
        <v>0</v>
      </c>
      <c r="AU52" s="92">
        <f>'00 - Vedlejší rozpočtové ...'!P79</f>
        <v>0</v>
      </c>
      <c r="AV52" s="91">
        <f>'00 - Vedlejší rozpočtové ...'!J30</f>
        <v>0</v>
      </c>
      <c r="AW52" s="91">
        <f>'00 - Vedlejší rozpočtové ...'!J31</f>
        <v>0</v>
      </c>
      <c r="AX52" s="91">
        <f>'00 - Vedlejší rozpočtové ...'!J32</f>
        <v>0</v>
      </c>
      <c r="AY52" s="91">
        <f>'00 - Vedlejší rozpočtové ...'!J33</f>
        <v>0</v>
      </c>
      <c r="AZ52" s="91">
        <f>'00 - Vedlejší rozpočtové ...'!F30</f>
        <v>0</v>
      </c>
      <c r="BA52" s="91">
        <f>'00 - Vedlejší rozpočtové ...'!F31</f>
        <v>0</v>
      </c>
      <c r="BB52" s="91">
        <f>'00 - Vedlejší rozpočtové ...'!F32</f>
        <v>0</v>
      </c>
      <c r="BC52" s="91">
        <f>'00 - Vedlejší rozpočtové ...'!F33</f>
        <v>0</v>
      </c>
      <c r="BD52" s="93">
        <f>'00 - Vedlejší rozpočtové ...'!F34</f>
        <v>0</v>
      </c>
      <c r="BT52" s="94" t="s">
        <v>77</v>
      </c>
      <c r="BV52" s="94" t="s">
        <v>71</v>
      </c>
      <c r="BW52" s="94" t="s">
        <v>78</v>
      </c>
      <c r="BX52" s="94" t="s">
        <v>7</v>
      </c>
      <c r="CL52" s="94" t="s">
        <v>5</v>
      </c>
      <c r="CM52" s="94" t="s">
        <v>79</v>
      </c>
    </row>
    <row r="53" spans="1:91" s="5" customFormat="1" ht="22.5" customHeight="1">
      <c r="A53" s="85" t="s">
        <v>73</v>
      </c>
      <c r="B53" s="86"/>
      <c r="C53" s="87"/>
      <c r="D53" s="337" t="s">
        <v>80</v>
      </c>
      <c r="E53" s="337"/>
      <c r="F53" s="337"/>
      <c r="G53" s="337"/>
      <c r="H53" s="337"/>
      <c r="I53" s="88"/>
      <c r="J53" s="337" t="s">
        <v>81</v>
      </c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5">
        <f>'01 - Bourací práce,demolice'!J27</f>
        <v>0</v>
      </c>
      <c r="AH53" s="336"/>
      <c r="AI53" s="336"/>
      <c r="AJ53" s="336"/>
      <c r="AK53" s="336"/>
      <c r="AL53" s="336"/>
      <c r="AM53" s="336"/>
      <c r="AN53" s="335">
        <f t="shared" si="0"/>
        <v>0</v>
      </c>
      <c r="AO53" s="336"/>
      <c r="AP53" s="336"/>
      <c r="AQ53" s="89" t="s">
        <v>76</v>
      </c>
      <c r="AR53" s="86"/>
      <c r="AS53" s="90">
        <v>0</v>
      </c>
      <c r="AT53" s="91">
        <f t="shared" si="1"/>
        <v>0</v>
      </c>
      <c r="AU53" s="92">
        <f>'01 - Bourací práce,demolice'!P82</f>
        <v>0</v>
      </c>
      <c r="AV53" s="91">
        <f>'01 - Bourací práce,demolice'!J30</f>
        <v>0</v>
      </c>
      <c r="AW53" s="91">
        <f>'01 - Bourací práce,demolice'!J31</f>
        <v>0</v>
      </c>
      <c r="AX53" s="91">
        <f>'01 - Bourací práce,demolice'!J32</f>
        <v>0</v>
      </c>
      <c r="AY53" s="91">
        <f>'01 - Bourací práce,demolice'!J33</f>
        <v>0</v>
      </c>
      <c r="AZ53" s="91">
        <f>'01 - Bourací práce,demolice'!F30</f>
        <v>0</v>
      </c>
      <c r="BA53" s="91">
        <f>'01 - Bourací práce,demolice'!F31</f>
        <v>0</v>
      </c>
      <c r="BB53" s="91">
        <f>'01 - Bourací práce,demolice'!F32</f>
        <v>0</v>
      </c>
      <c r="BC53" s="91">
        <f>'01 - Bourací práce,demolice'!F33</f>
        <v>0</v>
      </c>
      <c r="BD53" s="93">
        <f>'01 - Bourací práce,demolice'!F34</f>
        <v>0</v>
      </c>
      <c r="BT53" s="94" t="s">
        <v>77</v>
      </c>
      <c r="BV53" s="94" t="s">
        <v>71</v>
      </c>
      <c r="BW53" s="94" t="s">
        <v>82</v>
      </c>
      <c r="BX53" s="94" t="s">
        <v>7</v>
      </c>
      <c r="CL53" s="94" t="s">
        <v>5</v>
      </c>
      <c r="CM53" s="94" t="s">
        <v>79</v>
      </c>
    </row>
    <row r="54" spans="1:91" s="5" customFormat="1" ht="22.5" customHeight="1">
      <c r="A54" s="85" t="s">
        <v>73</v>
      </c>
      <c r="B54" s="86"/>
      <c r="C54" s="87"/>
      <c r="D54" s="337" t="s">
        <v>83</v>
      </c>
      <c r="E54" s="337"/>
      <c r="F54" s="337"/>
      <c r="G54" s="337"/>
      <c r="H54" s="337"/>
      <c r="I54" s="88"/>
      <c r="J54" s="337" t="s">
        <v>84</v>
      </c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5">
        <f>'02 - Stavební práce'!J27</f>
        <v>0</v>
      </c>
      <c r="AH54" s="336"/>
      <c r="AI54" s="336"/>
      <c r="AJ54" s="336"/>
      <c r="AK54" s="336"/>
      <c r="AL54" s="336"/>
      <c r="AM54" s="336"/>
      <c r="AN54" s="335">
        <f t="shared" si="0"/>
        <v>0</v>
      </c>
      <c r="AO54" s="336"/>
      <c r="AP54" s="336"/>
      <c r="AQ54" s="89" t="s">
        <v>76</v>
      </c>
      <c r="AR54" s="86"/>
      <c r="AS54" s="90">
        <v>0</v>
      </c>
      <c r="AT54" s="91">
        <f t="shared" si="1"/>
        <v>0</v>
      </c>
      <c r="AU54" s="92">
        <f>'02 - Stavební práce'!P101</f>
        <v>0</v>
      </c>
      <c r="AV54" s="91">
        <f>'02 - Stavební práce'!J30</f>
        <v>0</v>
      </c>
      <c r="AW54" s="91">
        <f>'02 - Stavební práce'!J31</f>
        <v>0</v>
      </c>
      <c r="AX54" s="91">
        <f>'02 - Stavební práce'!J32</f>
        <v>0</v>
      </c>
      <c r="AY54" s="91">
        <f>'02 - Stavební práce'!J33</f>
        <v>0</v>
      </c>
      <c r="AZ54" s="91">
        <f>'02 - Stavební práce'!F30</f>
        <v>0</v>
      </c>
      <c r="BA54" s="91">
        <f>'02 - Stavební práce'!F31</f>
        <v>0</v>
      </c>
      <c r="BB54" s="91">
        <f>'02 - Stavební práce'!F32</f>
        <v>0</v>
      </c>
      <c r="BC54" s="91">
        <f>'02 - Stavební práce'!F33</f>
        <v>0</v>
      </c>
      <c r="BD54" s="93">
        <f>'02 - Stavební práce'!F34</f>
        <v>0</v>
      </c>
      <c r="BT54" s="94" t="s">
        <v>77</v>
      </c>
      <c r="BV54" s="94" t="s">
        <v>71</v>
      </c>
      <c r="BW54" s="94" t="s">
        <v>85</v>
      </c>
      <c r="BX54" s="94" t="s">
        <v>7</v>
      </c>
      <c r="CL54" s="94" t="s">
        <v>5</v>
      </c>
      <c r="CM54" s="94" t="s">
        <v>79</v>
      </c>
    </row>
    <row r="55" spans="1:91" s="5" customFormat="1" ht="22.5" customHeight="1">
      <c r="A55" s="85" t="s">
        <v>73</v>
      </c>
      <c r="B55" s="86"/>
      <c r="C55" s="87"/>
      <c r="D55" s="337" t="s">
        <v>86</v>
      </c>
      <c r="E55" s="337"/>
      <c r="F55" s="337"/>
      <c r="G55" s="337"/>
      <c r="H55" s="337"/>
      <c r="I55" s="88"/>
      <c r="J55" s="337" t="s">
        <v>87</v>
      </c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5">
        <f>'03 - Ústřední topení'!J27</f>
        <v>0</v>
      </c>
      <c r="AH55" s="336"/>
      <c r="AI55" s="336"/>
      <c r="AJ55" s="336"/>
      <c r="AK55" s="336"/>
      <c r="AL55" s="336"/>
      <c r="AM55" s="336"/>
      <c r="AN55" s="335">
        <f t="shared" si="0"/>
        <v>0</v>
      </c>
      <c r="AO55" s="336"/>
      <c r="AP55" s="336"/>
      <c r="AQ55" s="89" t="s">
        <v>76</v>
      </c>
      <c r="AR55" s="86"/>
      <c r="AS55" s="90">
        <v>0</v>
      </c>
      <c r="AT55" s="91">
        <f t="shared" si="1"/>
        <v>0</v>
      </c>
      <c r="AU55" s="92">
        <f>'03 - Ústřední topení'!P83</f>
        <v>0</v>
      </c>
      <c r="AV55" s="91">
        <f>'03 - Ústřední topení'!J30</f>
        <v>0</v>
      </c>
      <c r="AW55" s="91">
        <f>'03 - Ústřední topení'!J31</f>
        <v>0</v>
      </c>
      <c r="AX55" s="91">
        <f>'03 - Ústřední topení'!J32</f>
        <v>0</v>
      </c>
      <c r="AY55" s="91">
        <f>'03 - Ústřední topení'!J33</f>
        <v>0</v>
      </c>
      <c r="AZ55" s="91">
        <f>'03 - Ústřední topení'!F30</f>
        <v>0</v>
      </c>
      <c r="BA55" s="91">
        <f>'03 - Ústřední topení'!F31</f>
        <v>0</v>
      </c>
      <c r="BB55" s="91">
        <f>'03 - Ústřední topení'!F32</f>
        <v>0</v>
      </c>
      <c r="BC55" s="91">
        <f>'03 - Ústřední topení'!F33</f>
        <v>0</v>
      </c>
      <c r="BD55" s="93">
        <f>'03 - Ústřední topení'!F34</f>
        <v>0</v>
      </c>
      <c r="BT55" s="94" t="s">
        <v>77</v>
      </c>
      <c r="BV55" s="94" t="s">
        <v>71</v>
      </c>
      <c r="BW55" s="94" t="s">
        <v>88</v>
      </c>
      <c r="BX55" s="94" t="s">
        <v>7</v>
      </c>
      <c r="CL55" s="94" t="s">
        <v>5</v>
      </c>
      <c r="CM55" s="94" t="s">
        <v>79</v>
      </c>
    </row>
    <row r="56" spans="1:91" s="5" customFormat="1" ht="22.5" customHeight="1">
      <c r="A56" s="85" t="s">
        <v>73</v>
      </c>
      <c r="B56" s="86"/>
      <c r="C56" s="87"/>
      <c r="D56" s="337" t="s">
        <v>89</v>
      </c>
      <c r="E56" s="337"/>
      <c r="F56" s="337"/>
      <c r="G56" s="337"/>
      <c r="H56" s="337"/>
      <c r="I56" s="88"/>
      <c r="J56" s="337" t="s">
        <v>90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5">
        <f>'04 - Zdravotechnika'!J27</f>
        <v>0</v>
      </c>
      <c r="AH56" s="336"/>
      <c r="AI56" s="336"/>
      <c r="AJ56" s="336"/>
      <c r="AK56" s="336"/>
      <c r="AL56" s="336"/>
      <c r="AM56" s="336"/>
      <c r="AN56" s="335">
        <f t="shared" si="0"/>
        <v>0</v>
      </c>
      <c r="AO56" s="336"/>
      <c r="AP56" s="336"/>
      <c r="AQ56" s="89" t="s">
        <v>76</v>
      </c>
      <c r="AR56" s="86"/>
      <c r="AS56" s="90">
        <v>0</v>
      </c>
      <c r="AT56" s="91">
        <f t="shared" si="1"/>
        <v>0</v>
      </c>
      <c r="AU56" s="92">
        <f>'04 - Zdravotechnika'!P92</f>
        <v>0</v>
      </c>
      <c r="AV56" s="91">
        <f>'04 - Zdravotechnika'!J30</f>
        <v>0</v>
      </c>
      <c r="AW56" s="91">
        <f>'04 - Zdravotechnika'!J31</f>
        <v>0</v>
      </c>
      <c r="AX56" s="91">
        <f>'04 - Zdravotechnika'!J32</f>
        <v>0</v>
      </c>
      <c r="AY56" s="91">
        <f>'04 - Zdravotechnika'!J33</f>
        <v>0</v>
      </c>
      <c r="AZ56" s="91">
        <f>'04 - Zdravotechnika'!F30</f>
        <v>0</v>
      </c>
      <c r="BA56" s="91">
        <f>'04 - Zdravotechnika'!F31</f>
        <v>0</v>
      </c>
      <c r="BB56" s="91">
        <f>'04 - Zdravotechnika'!F32</f>
        <v>0</v>
      </c>
      <c r="BC56" s="91">
        <f>'04 - Zdravotechnika'!F33</f>
        <v>0</v>
      </c>
      <c r="BD56" s="93">
        <f>'04 - Zdravotechnika'!F34</f>
        <v>0</v>
      </c>
      <c r="BT56" s="94" t="s">
        <v>77</v>
      </c>
      <c r="BV56" s="94" t="s">
        <v>71</v>
      </c>
      <c r="BW56" s="94" t="s">
        <v>91</v>
      </c>
      <c r="BX56" s="94" t="s">
        <v>7</v>
      </c>
      <c r="CL56" s="94" t="s">
        <v>5</v>
      </c>
      <c r="CM56" s="94" t="s">
        <v>79</v>
      </c>
    </row>
    <row r="57" spans="2:91" s="5" customFormat="1" ht="22.5" customHeight="1">
      <c r="B57" s="86"/>
      <c r="C57" s="87"/>
      <c r="D57" s="337" t="s">
        <v>92</v>
      </c>
      <c r="E57" s="337"/>
      <c r="F57" s="337"/>
      <c r="G57" s="337"/>
      <c r="H57" s="337"/>
      <c r="I57" s="88"/>
      <c r="J57" s="337" t="s">
        <v>93</v>
      </c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40">
        <f>ROUND(SUM(AG58:AG67),2)</f>
        <v>0</v>
      </c>
      <c r="AH57" s="336"/>
      <c r="AI57" s="336"/>
      <c r="AJ57" s="336"/>
      <c r="AK57" s="336"/>
      <c r="AL57" s="336"/>
      <c r="AM57" s="336"/>
      <c r="AN57" s="335">
        <f t="shared" si="0"/>
        <v>0</v>
      </c>
      <c r="AO57" s="336"/>
      <c r="AP57" s="336"/>
      <c r="AQ57" s="89" t="s">
        <v>76</v>
      </c>
      <c r="AR57" s="86"/>
      <c r="AS57" s="90">
        <f>ROUND(SUM(AS58:AS67),2)</f>
        <v>0</v>
      </c>
      <c r="AT57" s="91">
        <f t="shared" si="1"/>
        <v>0</v>
      </c>
      <c r="AU57" s="92">
        <f>ROUND(SUM(AU58:AU67),5)</f>
        <v>0</v>
      </c>
      <c r="AV57" s="91">
        <f>ROUND(AZ57*L26,2)</f>
        <v>0</v>
      </c>
      <c r="AW57" s="91">
        <f>ROUND(BA57*L27,2)</f>
        <v>0</v>
      </c>
      <c r="AX57" s="91">
        <f>ROUND(BB57*L26,2)</f>
        <v>0</v>
      </c>
      <c r="AY57" s="91">
        <f>ROUND(BC57*L27,2)</f>
        <v>0</v>
      </c>
      <c r="AZ57" s="91">
        <f>ROUND(SUM(AZ58:AZ67),2)</f>
        <v>0</v>
      </c>
      <c r="BA57" s="91">
        <f>ROUND(SUM(BA58:BA67),2)</f>
        <v>0</v>
      </c>
      <c r="BB57" s="91">
        <f>ROUND(SUM(BB58:BB67),2)</f>
        <v>0</v>
      </c>
      <c r="BC57" s="91">
        <f>ROUND(SUM(BC58:BC67),2)</f>
        <v>0</v>
      </c>
      <c r="BD57" s="93">
        <f>ROUND(SUM(BD58:BD67),2)</f>
        <v>0</v>
      </c>
      <c r="BS57" s="94" t="s">
        <v>68</v>
      </c>
      <c r="BT57" s="94" t="s">
        <v>77</v>
      </c>
      <c r="BU57" s="94" t="s">
        <v>70</v>
      </c>
      <c r="BV57" s="94" t="s">
        <v>71</v>
      </c>
      <c r="BW57" s="94" t="s">
        <v>94</v>
      </c>
      <c r="BX57" s="94" t="s">
        <v>7</v>
      </c>
      <c r="CL57" s="94" t="s">
        <v>5</v>
      </c>
      <c r="CM57" s="94" t="s">
        <v>79</v>
      </c>
    </row>
    <row r="58" spans="1:90" s="6" customFormat="1" ht="22.5" customHeight="1">
      <c r="A58" s="85" t="s">
        <v>73</v>
      </c>
      <c r="B58" s="95"/>
      <c r="C58" s="9"/>
      <c r="D58" s="9"/>
      <c r="E58" s="334" t="s">
        <v>95</v>
      </c>
      <c r="F58" s="334"/>
      <c r="G58" s="334"/>
      <c r="H58" s="334"/>
      <c r="I58" s="334"/>
      <c r="J58" s="9"/>
      <c r="K58" s="334" t="s">
        <v>96</v>
      </c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2">
        <f>'05-01 - Silnoproud'!J29</f>
        <v>0</v>
      </c>
      <c r="AH58" s="333"/>
      <c r="AI58" s="333"/>
      <c r="AJ58" s="333"/>
      <c r="AK58" s="333"/>
      <c r="AL58" s="333"/>
      <c r="AM58" s="333"/>
      <c r="AN58" s="332">
        <f t="shared" si="0"/>
        <v>0</v>
      </c>
      <c r="AO58" s="333"/>
      <c r="AP58" s="333"/>
      <c r="AQ58" s="96" t="s">
        <v>97</v>
      </c>
      <c r="AR58" s="95"/>
      <c r="AS58" s="97">
        <v>0</v>
      </c>
      <c r="AT58" s="98">
        <f t="shared" si="1"/>
        <v>0</v>
      </c>
      <c r="AU58" s="99">
        <f>'05-01 - Silnoproud'!P84</f>
        <v>0</v>
      </c>
      <c r="AV58" s="98">
        <f>'05-01 - Silnoproud'!J32</f>
        <v>0</v>
      </c>
      <c r="AW58" s="98">
        <f>'05-01 - Silnoproud'!J33</f>
        <v>0</v>
      </c>
      <c r="AX58" s="98">
        <f>'05-01 - Silnoproud'!J34</f>
        <v>0</v>
      </c>
      <c r="AY58" s="98">
        <f>'05-01 - Silnoproud'!J35</f>
        <v>0</v>
      </c>
      <c r="AZ58" s="98">
        <f>'05-01 - Silnoproud'!F32</f>
        <v>0</v>
      </c>
      <c r="BA58" s="98">
        <f>'05-01 - Silnoproud'!F33</f>
        <v>0</v>
      </c>
      <c r="BB58" s="98">
        <f>'05-01 - Silnoproud'!F34</f>
        <v>0</v>
      </c>
      <c r="BC58" s="98">
        <f>'05-01 - Silnoproud'!F35</f>
        <v>0</v>
      </c>
      <c r="BD58" s="100">
        <f>'05-01 - Silnoproud'!F36</f>
        <v>0</v>
      </c>
      <c r="BT58" s="101" t="s">
        <v>79</v>
      </c>
      <c r="BV58" s="101" t="s">
        <v>71</v>
      </c>
      <c r="BW58" s="101" t="s">
        <v>98</v>
      </c>
      <c r="BX58" s="101" t="s">
        <v>94</v>
      </c>
      <c r="CL58" s="101" t="s">
        <v>5</v>
      </c>
    </row>
    <row r="59" spans="1:90" s="6" customFormat="1" ht="22.5" customHeight="1">
      <c r="A59" s="85" t="s">
        <v>73</v>
      </c>
      <c r="B59" s="95"/>
      <c r="C59" s="9"/>
      <c r="D59" s="9"/>
      <c r="E59" s="334" t="s">
        <v>99</v>
      </c>
      <c r="F59" s="334"/>
      <c r="G59" s="334"/>
      <c r="H59" s="334"/>
      <c r="I59" s="334"/>
      <c r="J59" s="9"/>
      <c r="K59" s="334" t="s">
        <v>100</v>
      </c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2">
        <f>'05-02 - Telefonní rozvody'!J29</f>
        <v>0</v>
      </c>
      <c r="AH59" s="333"/>
      <c r="AI59" s="333"/>
      <c r="AJ59" s="333"/>
      <c r="AK59" s="333"/>
      <c r="AL59" s="333"/>
      <c r="AM59" s="333"/>
      <c r="AN59" s="332">
        <f t="shared" si="0"/>
        <v>0</v>
      </c>
      <c r="AO59" s="333"/>
      <c r="AP59" s="333"/>
      <c r="AQ59" s="96" t="s">
        <v>97</v>
      </c>
      <c r="AR59" s="95"/>
      <c r="AS59" s="97">
        <v>0</v>
      </c>
      <c r="AT59" s="98">
        <f t="shared" si="1"/>
        <v>0</v>
      </c>
      <c r="AU59" s="99">
        <f>'05-02 - Telefonní rozvody'!P84</f>
        <v>0</v>
      </c>
      <c r="AV59" s="98">
        <f>'05-02 - Telefonní rozvody'!J32</f>
        <v>0</v>
      </c>
      <c r="AW59" s="98">
        <f>'05-02 - Telefonní rozvody'!J33</f>
        <v>0</v>
      </c>
      <c r="AX59" s="98">
        <f>'05-02 - Telefonní rozvody'!J34</f>
        <v>0</v>
      </c>
      <c r="AY59" s="98">
        <f>'05-02 - Telefonní rozvody'!J35</f>
        <v>0</v>
      </c>
      <c r="AZ59" s="98">
        <f>'05-02 - Telefonní rozvody'!F32</f>
        <v>0</v>
      </c>
      <c r="BA59" s="98">
        <f>'05-02 - Telefonní rozvody'!F33</f>
        <v>0</v>
      </c>
      <c r="BB59" s="98">
        <f>'05-02 - Telefonní rozvody'!F34</f>
        <v>0</v>
      </c>
      <c r="BC59" s="98">
        <f>'05-02 - Telefonní rozvody'!F35</f>
        <v>0</v>
      </c>
      <c r="BD59" s="100">
        <f>'05-02 - Telefonní rozvody'!F36</f>
        <v>0</v>
      </c>
      <c r="BT59" s="101" t="s">
        <v>79</v>
      </c>
      <c r="BV59" s="101" t="s">
        <v>71</v>
      </c>
      <c r="BW59" s="101" t="s">
        <v>101</v>
      </c>
      <c r="BX59" s="101" t="s">
        <v>94</v>
      </c>
      <c r="CL59" s="101" t="s">
        <v>5</v>
      </c>
    </row>
    <row r="60" spans="1:90" s="6" customFormat="1" ht="22.5" customHeight="1">
      <c r="A60" s="85" t="s">
        <v>73</v>
      </c>
      <c r="B60" s="95"/>
      <c r="C60" s="9"/>
      <c r="D60" s="9"/>
      <c r="E60" s="334" t="s">
        <v>102</v>
      </c>
      <c r="F60" s="334"/>
      <c r="G60" s="334"/>
      <c r="H60" s="334"/>
      <c r="I60" s="334"/>
      <c r="J60" s="9"/>
      <c r="K60" s="334" t="s">
        <v>103</v>
      </c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2">
        <f>'05-03 - Domácí telefon'!J29</f>
        <v>0</v>
      </c>
      <c r="AH60" s="333"/>
      <c r="AI60" s="333"/>
      <c r="AJ60" s="333"/>
      <c r="AK60" s="333"/>
      <c r="AL60" s="333"/>
      <c r="AM60" s="333"/>
      <c r="AN60" s="332">
        <f t="shared" si="0"/>
        <v>0</v>
      </c>
      <c r="AO60" s="333"/>
      <c r="AP60" s="333"/>
      <c r="AQ60" s="96" t="s">
        <v>97</v>
      </c>
      <c r="AR60" s="95"/>
      <c r="AS60" s="97">
        <v>0</v>
      </c>
      <c r="AT60" s="98">
        <f t="shared" si="1"/>
        <v>0</v>
      </c>
      <c r="AU60" s="99">
        <f>'05-03 - Domácí telefon'!P84</f>
        <v>0</v>
      </c>
      <c r="AV60" s="98">
        <f>'05-03 - Domácí telefon'!J32</f>
        <v>0</v>
      </c>
      <c r="AW60" s="98">
        <f>'05-03 - Domácí telefon'!J33</f>
        <v>0</v>
      </c>
      <c r="AX60" s="98">
        <f>'05-03 - Domácí telefon'!J34</f>
        <v>0</v>
      </c>
      <c r="AY60" s="98">
        <f>'05-03 - Domácí telefon'!J35</f>
        <v>0</v>
      </c>
      <c r="AZ60" s="98">
        <f>'05-03 - Domácí telefon'!F32</f>
        <v>0</v>
      </c>
      <c r="BA60" s="98">
        <f>'05-03 - Domácí telefon'!F33</f>
        <v>0</v>
      </c>
      <c r="BB60" s="98">
        <f>'05-03 - Domácí telefon'!F34</f>
        <v>0</v>
      </c>
      <c r="BC60" s="98">
        <f>'05-03 - Domácí telefon'!F35</f>
        <v>0</v>
      </c>
      <c r="BD60" s="100">
        <f>'05-03 - Domácí telefon'!F36</f>
        <v>0</v>
      </c>
      <c r="BT60" s="101" t="s">
        <v>79</v>
      </c>
      <c r="BV60" s="101" t="s">
        <v>71</v>
      </c>
      <c r="BW60" s="101" t="s">
        <v>104</v>
      </c>
      <c r="BX60" s="101" t="s">
        <v>94</v>
      </c>
      <c r="CL60" s="101" t="s">
        <v>5</v>
      </c>
    </row>
    <row r="61" spans="1:90" s="6" customFormat="1" ht="22.5" customHeight="1">
      <c r="A61" s="85" t="s">
        <v>73</v>
      </c>
      <c r="B61" s="95"/>
      <c r="C61" s="9"/>
      <c r="D61" s="9"/>
      <c r="E61" s="334" t="s">
        <v>105</v>
      </c>
      <c r="F61" s="334"/>
      <c r="G61" s="334"/>
      <c r="H61" s="334"/>
      <c r="I61" s="334"/>
      <c r="J61" s="9"/>
      <c r="K61" s="334" t="s">
        <v>106</v>
      </c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2">
        <f>'05-04 - Televize'!J29</f>
        <v>0</v>
      </c>
      <c r="AH61" s="333"/>
      <c r="AI61" s="333"/>
      <c r="AJ61" s="333"/>
      <c r="AK61" s="333"/>
      <c r="AL61" s="333"/>
      <c r="AM61" s="333"/>
      <c r="AN61" s="332">
        <f t="shared" si="0"/>
        <v>0</v>
      </c>
      <c r="AO61" s="333"/>
      <c r="AP61" s="333"/>
      <c r="AQ61" s="96" t="s">
        <v>97</v>
      </c>
      <c r="AR61" s="95"/>
      <c r="AS61" s="97">
        <v>0</v>
      </c>
      <c r="AT61" s="98">
        <f t="shared" si="1"/>
        <v>0</v>
      </c>
      <c r="AU61" s="99">
        <f>'05-04 - Televize'!P84</f>
        <v>0</v>
      </c>
      <c r="AV61" s="98">
        <f>'05-04 - Televize'!J32</f>
        <v>0</v>
      </c>
      <c r="AW61" s="98">
        <f>'05-04 - Televize'!J33</f>
        <v>0</v>
      </c>
      <c r="AX61" s="98">
        <f>'05-04 - Televize'!J34</f>
        <v>0</v>
      </c>
      <c r="AY61" s="98">
        <f>'05-04 - Televize'!J35</f>
        <v>0</v>
      </c>
      <c r="AZ61" s="98">
        <f>'05-04 - Televize'!F32</f>
        <v>0</v>
      </c>
      <c r="BA61" s="98">
        <f>'05-04 - Televize'!F33</f>
        <v>0</v>
      </c>
      <c r="BB61" s="98">
        <f>'05-04 - Televize'!F34</f>
        <v>0</v>
      </c>
      <c r="BC61" s="98">
        <f>'05-04 - Televize'!F35</f>
        <v>0</v>
      </c>
      <c r="BD61" s="100">
        <f>'05-04 - Televize'!F36</f>
        <v>0</v>
      </c>
      <c r="BT61" s="101" t="s">
        <v>79</v>
      </c>
      <c r="BV61" s="101" t="s">
        <v>71</v>
      </c>
      <c r="BW61" s="101" t="s">
        <v>107</v>
      </c>
      <c r="BX61" s="101" t="s">
        <v>94</v>
      </c>
      <c r="CL61" s="101" t="s">
        <v>5</v>
      </c>
    </row>
    <row r="62" spans="1:90" s="6" customFormat="1" ht="22.5" customHeight="1">
      <c r="A62" s="85" t="s">
        <v>73</v>
      </c>
      <c r="B62" s="95"/>
      <c r="C62" s="9"/>
      <c r="D62" s="9"/>
      <c r="E62" s="334" t="s">
        <v>108</v>
      </c>
      <c r="F62" s="334"/>
      <c r="G62" s="334"/>
      <c r="H62" s="334"/>
      <c r="I62" s="334"/>
      <c r="J62" s="9"/>
      <c r="K62" s="334" t="s">
        <v>109</v>
      </c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2">
        <f>'05-05 - Datová síť'!J29</f>
        <v>0</v>
      </c>
      <c r="AH62" s="333"/>
      <c r="AI62" s="333"/>
      <c r="AJ62" s="333"/>
      <c r="AK62" s="333"/>
      <c r="AL62" s="333"/>
      <c r="AM62" s="333"/>
      <c r="AN62" s="332">
        <f t="shared" si="0"/>
        <v>0</v>
      </c>
      <c r="AO62" s="333"/>
      <c r="AP62" s="333"/>
      <c r="AQ62" s="96" t="s">
        <v>97</v>
      </c>
      <c r="AR62" s="95"/>
      <c r="AS62" s="97">
        <v>0</v>
      </c>
      <c r="AT62" s="98">
        <f t="shared" si="1"/>
        <v>0</v>
      </c>
      <c r="AU62" s="99">
        <f>'05-05 - Datová síť'!P84</f>
        <v>0</v>
      </c>
      <c r="AV62" s="98">
        <f>'05-05 - Datová síť'!J32</f>
        <v>0</v>
      </c>
      <c r="AW62" s="98">
        <f>'05-05 - Datová síť'!J33</f>
        <v>0</v>
      </c>
      <c r="AX62" s="98">
        <f>'05-05 - Datová síť'!J34</f>
        <v>0</v>
      </c>
      <c r="AY62" s="98">
        <f>'05-05 - Datová síť'!J35</f>
        <v>0</v>
      </c>
      <c r="AZ62" s="98">
        <f>'05-05 - Datová síť'!F32</f>
        <v>0</v>
      </c>
      <c r="BA62" s="98">
        <f>'05-05 - Datová síť'!F33</f>
        <v>0</v>
      </c>
      <c r="BB62" s="98">
        <f>'05-05 - Datová síť'!F34</f>
        <v>0</v>
      </c>
      <c r="BC62" s="98">
        <f>'05-05 - Datová síť'!F35</f>
        <v>0</v>
      </c>
      <c r="BD62" s="100">
        <f>'05-05 - Datová síť'!F36</f>
        <v>0</v>
      </c>
      <c r="BT62" s="101" t="s">
        <v>79</v>
      </c>
      <c r="BV62" s="101" t="s">
        <v>71</v>
      </c>
      <c r="BW62" s="101" t="s">
        <v>110</v>
      </c>
      <c r="BX62" s="101" t="s">
        <v>94</v>
      </c>
      <c r="CL62" s="101" t="s">
        <v>5</v>
      </c>
    </row>
    <row r="63" spans="1:90" s="6" customFormat="1" ht="22.5" customHeight="1">
      <c r="A63" s="85" t="s">
        <v>73</v>
      </c>
      <c r="B63" s="95"/>
      <c r="C63" s="9"/>
      <c r="D63" s="9"/>
      <c r="E63" s="334" t="s">
        <v>111</v>
      </c>
      <c r="F63" s="334"/>
      <c r="G63" s="334"/>
      <c r="H63" s="334"/>
      <c r="I63" s="334"/>
      <c r="J63" s="9"/>
      <c r="K63" s="334" t="s">
        <v>112</v>
      </c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2">
        <f>'06-06 - Osvětlení '!J29</f>
        <v>0</v>
      </c>
      <c r="AH63" s="333"/>
      <c r="AI63" s="333"/>
      <c r="AJ63" s="333"/>
      <c r="AK63" s="333"/>
      <c r="AL63" s="333"/>
      <c r="AM63" s="333"/>
      <c r="AN63" s="332">
        <f t="shared" si="0"/>
        <v>0</v>
      </c>
      <c r="AO63" s="333"/>
      <c r="AP63" s="333"/>
      <c r="AQ63" s="96" t="s">
        <v>97</v>
      </c>
      <c r="AR63" s="95"/>
      <c r="AS63" s="97">
        <v>0</v>
      </c>
      <c r="AT63" s="98">
        <f t="shared" si="1"/>
        <v>0</v>
      </c>
      <c r="AU63" s="99">
        <f>'06-06 - Osvětlení '!P84</f>
        <v>0</v>
      </c>
      <c r="AV63" s="98">
        <f>'06-06 - Osvětlení '!J32</f>
        <v>0</v>
      </c>
      <c r="AW63" s="98">
        <f>'06-06 - Osvětlení '!J33</f>
        <v>0</v>
      </c>
      <c r="AX63" s="98">
        <f>'06-06 - Osvětlení '!J34</f>
        <v>0</v>
      </c>
      <c r="AY63" s="98">
        <f>'06-06 - Osvětlení '!J35</f>
        <v>0</v>
      </c>
      <c r="AZ63" s="98">
        <f>'06-06 - Osvětlení '!F32</f>
        <v>0</v>
      </c>
      <c r="BA63" s="98">
        <f>'06-06 - Osvětlení '!F33</f>
        <v>0</v>
      </c>
      <c r="BB63" s="98">
        <f>'06-06 - Osvětlení '!F34</f>
        <v>0</v>
      </c>
      <c r="BC63" s="98">
        <f>'06-06 - Osvětlení '!F35</f>
        <v>0</v>
      </c>
      <c r="BD63" s="100">
        <f>'06-06 - Osvětlení '!F36</f>
        <v>0</v>
      </c>
      <c r="BT63" s="101" t="s">
        <v>79</v>
      </c>
      <c r="BV63" s="101" t="s">
        <v>71</v>
      </c>
      <c r="BW63" s="101" t="s">
        <v>113</v>
      </c>
      <c r="BX63" s="101" t="s">
        <v>94</v>
      </c>
      <c r="CL63" s="101" t="s">
        <v>5</v>
      </c>
    </row>
    <row r="64" spans="1:90" s="6" customFormat="1" ht="22.5" customHeight="1">
      <c r="A64" s="85" t="s">
        <v>73</v>
      </c>
      <c r="B64" s="95"/>
      <c r="C64" s="9"/>
      <c r="D64" s="9"/>
      <c r="E64" s="334" t="s">
        <v>114</v>
      </c>
      <c r="F64" s="334"/>
      <c r="G64" s="334"/>
      <c r="H64" s="334"/>
      <c r="I64" s="334"/>
      <c r="J64" s="9"/>
      <c r="K64" s="334" t="s">
        <v>115</v>
      </c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2">
        <f>'06-07 - Hromosvody'!J29</f>
        <v>0</v>
      </c>
      <c r="AH64" s="333"/>
      <c r="AI64" s="333"/>
      <c r="AJ64" s="333"/>
      <c r="AK64" s="333"/>
      <c r="AL64" s="333"/>
      <c r="AM64" s="333"/>
      <c r="AN64" s="332">
        <f t="shared" si="0"/>
        <v>0</v>
      </c>
      <c r="AO64" s="333"/>
      <c r="AP64" s="333"/>
      <c r="AQ64" s="96" t="s">
        <v>97</v>
      </c>
      <c r="AR64" s="95"/>
      <c r="AS64" s="97">
        <v>0</v>
      </c>
      <c r="AT64" s="98">
        <f t="shared" si="1"/>
        <v>0</v>
      </c>
      <c r="AU64" s="99">
        <f>'06-07 - Hromosvody'!P87</f>
        <v>0</v>
      </c>
      <c r="AV64" s="98">
        <f>'06-07 - Hromosvody'!J32</f>
        <v>0</v>
      </c>
      <c r="AW64" s="98">
        <f>'06-07 - Hromosvody'!J33</f>
        <v>0</v>
      </c>
      <c r="AX64" s="98">
        <f>'06-07 - Hromosvody'!J34</f>
        <v>0</v>
      </c>
      <c r="AY64" s="98">
        <f>'06-07 - Hromosvody'!J35</f>
        <v>0</v>
      </c>
      <c r="AZ64" s="98">
        <f>'06-07 - Hromosvody'!F32</f>
        <v>0</v>
      </c>
      <c r="BA64" s="98">
        <f>'06-07 - Hromosvody'!F33</f>
        <v>0</v>
      </c>
      <c r="BB64" s="98">
        <f>'06-07 - Hromosvody'!F34</f>
        <v>0</v>
      </c>
      <c r="BC64" s="98">
        <f>'06-07 - Hromosvody'!F35</f>
        <v>0</v>
      </c>
      <c r="BD64" s="100">
        <f>'06-07 - Hromosvody'!F36</f>
        <v>0</v>
      </c>
      <c r="BT64" s="101" t="s">
        <v>79</v>
      </c>
      <c r="BV64" s="101" t="s">
        <v>71</v>
      </c>
      <c r="BW64" s="101" t="s">
        <v>116</v>
      </c>
      <c r="BX64" s="101" t="s">
        <v>94</v>
      </c>
      <c r="CL64" s="101" t="s">
        <v>5</v>
      </c>
    </row>
    <row r="65" spans="1:90" s="6" customFormat="1" ht="22.5" customHeight="1">
      <c r="A65" s="85" t="s">
        <v>73</v>
      </c>
      <c r="B65" s="95"/>
      <c r="C65" s="9"/>
      <c r="D65" s="9"/>
      <c r="E65" s="334" t="s">
        <v>117</v>
      </c>
      <c r="F65" s="334"/>
      <c r="G65" s="334"/>
      <c r="H65" s="334"/>
      <c r="I65" s="334"/>
      <c r="J65" s="9"/>
      <c r="K65" s="334" t="s">
        <v>118</v>
      </c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2">
        <f>'06-08 - Rozvaděče'!J29</f>
        <v>0</v>
      </c>
      <c r="AH65" s="333"/>
      <c r="AI65" s="333"/>
      <c r="AJ65" s="333"/>
      <c r="AK65" s="333"/>
      <c r="AL65" s="333"/>
      <c r="AM65" s="333"/>
      <c r="AN65" s="332">
        <f t="shared" si="0"/>
        <v>0</v>
      </c>
      <c r="AO65" s="333"/>
      <c r="AP65" s="333"/>
      <c r="AQ65" s="96" t="s">
        <v>97</v>
      </c>
      <c r="AR65" s="95"/>
      <c r="AS65" s="97">
        <v>0</v>
      </c>
      <c r="AT65" s="98">
        <f t="shared" si="1"/>
        <v>0</v>
      </c>
      <c r="AU65" s="99">
        <f>'06-08 - Rozvaděče'!P85</f>
        <v>0</v>
      </c>
      <c r="AV65" s="98">
        <f>'06-08 - Rozvaděče'!J32</f>
        <v>0</v>
      </c>
      <c r="AW65" s="98">
        <f>'06-08 - Rozvaděče'!J33</f>
        <v>0</v>
      </c>
      <c r="AX65" s="98">
        <f>'06-08 - Rozvaděče'!J34</f>
        <v>0</v>
      </c>
      <c r="AY65" s="98">
        <f>'06-08 - Rozvaděče'!J35</f>
        <v>0</v>
      </c>
      <c r="AZ65" s="98">
        <f>'06-08 - Rozvaděče'!F32</f>
        <v>0</v>
      </c>
      <c r="BA65" s="98">
        <f>'06-08 - Rozvaděče'!F33</f>
        <v>0</v>
      </c>
      <c r="BB65" s="98">
        <f>'06-08 - Rozvaděče'!F34</f>
        <v>0</v>
      </c>
      <c r="BC65" s="98">
        <f>'06-08 - Rozvaděče'!F35</f>
        <v>0</v>
      </c>
      <c r="BD65" s="100">
        <f>'06-08 - Rozvaděče'!F36</f>
        <v>0</v>
      </c>
      <c r="BT65" s="101" t="s">
        <v>79</v>
      </c>
      <c r="BV65" s="101" t="s">
        <v>71</v>
      </c>
      <c r="BW65" s="101" t="s">
        <v>119</v>
      </c>
      <c r="BX65" s="101" t="s">
        <v>94</v>
      </c>
      <c r="CL65" s="101" t="s">
        <v>5</v>
      </c>
    </row>
    <row r="66" spans="1:90" s="6" customFormat="1" ht="22.5" customHeight="1">
      <c r="A66" s="85" t="s">
        <v>73</v>
      </c>
      <c r="B66" s="95"/>
      <c r="C66" s="9"/>
      <c r="D66" s="9"/>
      <c r="E66" s="334" t="s">
        <v>120</v>
      </c>
      <c r="F66" s="334"/>
      <c r="G66" s="334"/>
      <c r="H66" s="334"/>
      <c r="I66" s="334"/>
      <c r="J66" s="9"/>
      <c r="K66" s="334" t="s">
        <v>121</v>
      </c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2">
        <f>'06-09 - Pomocné práce'!J29</f>
        <v>0</v>
      </c>
      <c r="AH66" s="333"/>
      <c r="AI66" s="333"/>
      <c r="AJ66" s="333"/>
      <c r="AK66" s="333"/>
      <c r="AL66" s="333"/>
      <c r="AM66" s="333"/>
      <c r="AN66" s="332">
        <f t="shared" si="0"/>
        <v>0</v>
      </c>
      <c r="AO66" s="333"/>
      <c r="AP66" s="333"/>
      <c r="AQ66" s="96" t="s">
        <v>97</v>
      </c>
      <c r="AR66" s="95"/>
      <c r="AS66" s="97">
        <v>0</v>
      </c>
      <c r="AT66" s="98">
        <f t="shared" si="1"/>
        <v>0</v>
      </c>
      <c r="AU66" s="99">
        <f>'06-09 - Pomocné práce'!P87</f>
        <v>0</v>
      </c>
      <c r="AV66" s="98">
        <f>'06-09 - Pomocné práce'!J32</f>
        <v>0</v>
      </c>
      <c r="AW66" s="98">
        <f>'06-09 - Pomocné práce'!J33</f>
        <v>0</v>
      </c>
      <c r="AX66" s="98">
        <f>'06-09 - Pomocné práce'!J34</f>
        <v>0</v>
      </c>
      <c r="AY66" s="98">
        <f>'06-09 - Pomocné práce'!J35</f>
        <v>0</v>
      </c>
      <c r="AZ66" s="98">
        <f>'06-09 - Pomocné práce'!F32</f>
        <v>0</v>
      </c>
      <c r="BA66" s="98">
        <f>'06-09 - Pomocné práce'!F33</f>
        <v>0</v>
      </c>
      <c r="BB66" s="98">
        <f>'06-09 - Pomocné práce'!F34</f>
        <v>0</v>
      </c>
      <c r="BC66" s="98">
        <f>'06-09 - Pomocné práce'!F35</f>
        <v>0</v>
      </c>
      <c r="BD66" s="100">
        <f>'06-09 - Pomocné práce'!F36</f>
        <v>0</v>
      </c>
      <c r="BT66" s="101" t="s">
        <v>79</v>
      </c>
      <c r="BV66" s="101" t="s">
        <v>71</v>
      </c>
      <c r="BW66" s="101" t="s">
        <v>122</v>
      </c>
      <c r="BX66" s="101" t="s">
        <v>94</v>
      </c>
      <c r="CL66" s="101" t="s">
        <v>5</v>
      </c>
    </row>
    <row r="67" spans="1:90" s="6" customFormat="1" ht="22.5" customHeight="1">
      <c r="A67" s="85" t="s">
        <v>73</v>
      </c>
      <c r="B67" s="95"/>
      <c r="C67" s="9"/>
      <c r="D67" s="9"/>
      <c r="E67" s="334" t="s">
        <v>123</v>
      </c>
      <c r="F67" s="334"/>
      <c r="G67" s="334"/>
      <c r="H67" s="334"/>
      <c r="I67" s="334"/>
      <c r="J67" s="9"/>
      <c r="K67" s="334" t="s">
        <v>124</v>
      </c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2">
        <f>'06-10 - Ostatní práce'!J29</f>
        <v>0</v>
      </c>
      <c r="AH67" s="333"/>
      <c r="AI67" s="333"/>
      <c r="AJ67" s="333"/>
      <c r="AK67" s="333"/>
      <c r="AL67" s="333"/>
      <c r="AM67" s="333"/>
      <c r="AN67" s="332">
        <f t="shared" si="0"/>
        <v>0</v>
      </c>
      <c r="AO67" s="333"/>
      <c r="AP67" s="333"/>
      <c r="AQ67" s="96" t="s">
        <v>97</v>
      </c>
      <c r="AR67" s="95"/>
      <c r="AS67" s="97">
        <v>0</v>
      </c>
      <c r="AT67" s="98">
        <f t="shared" si="1"/>
        <v>0</v>
      </c>
      <c r="AU67" s="99">
        <f>'06-10 - Ostatní práce'!P84</f>
        <v>0</v>
      </c>
      <c r="AV67" s="98">
        <f>'06-10 - Ostatní práce'!J32</f>
        <v>0</v>
      </c>
      <c r="AW67" s="98">
        <f>'06-10 - Ostatní práce'!J33</f>
        <v>0</v>
      </c>
      <c r="AX67" s="98">
        <f>'06-10 - Ostatní práce'!J34</f>
        <v>0</v>
      </c>
      <c r="AY67" s="98">
        <f>'06-10 - Ostatní práce'!J35</f>
        <v>0</v>
      </c>
      <c r="AZ67" s="98">
        <f>'06-10 - Ostatní práce'!F32</f>
        <v>0</v>
      </c>
      <c r="BA67" s="98">
        <f>'06-10 - Ostatní práce'!F33</f>
        <v>0</v>
      </c>
      <c r="BB67" s="98">
        <f>'06-10 - Ostatní práce'!F34</f>
        <v>0</v>
      </c>
      <c r="BC67" s="98">
        <f>'06-10 - Ostatní práce'!F35</f>
        <v>0</v>
      </c>
      <c r="BD67" s="100">
        <f>'06-10 - Ostatní práce'!F36</f>
        <v>0</v>
      </c>
      <c r="BT67" s="101" t="s">
        <v>79</v>
      </c>
      <c r="BV67" s="101" t="s">
        <v>71</v>
      </c>
      <c r="BW67" s="101" t="s">
        <v>125</v>
      </c>
      <c r="BX67" s="101" t="s">
        <v>94</v>
      </c>
      <c r="CL67" s="101" t="s">
        <v>5</v>
      </c>
    </row>
    <row r="68" spans="1:91" s="5" customFormat="1" ht="37.5" customHeight="1">
      <c r="A68" s="85" t="s">
        <v>73</v>
      </c>
      <c r="B68" s="86"/>
      <c r="C68" s="87"/>
      <c r="D68" s="337" t="s">
        <v>126</v>
      </c>
      <c r="E68" s="337"/>
      <c r="F68" s="337"/>
      <c r="G68" s="337"/>
      <c r="H68" s="337"/>
      <c r="I68" s="88"/>
      <c r="J68" s="337" t="s">
        <v>127</v>
      </c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5">
        <f>'06 - Venkovní úpravy - ra...'!J27</f>
        <v>0</v>
      </c>
      <c r="AH68" s="336"/>
      <c r="AI68" s="336"/>
      <c r="AJ68" s="336"/>
      <c r="AK68" s="336"/>
      <c r="AL68" s="336"/>
      <c r="AM68" s="336"/>
      <c r="AN68" s="335">
        <f t="shared" si="0"/>
        <v>0</v>
      </c>
      <c r="AO68" s="336"/>
      <c r="AP68" s="336"/>
      <c r="AQ68" s="89" t="s">
        <v>76</v>
      </c>
      <c r="AR68" s="86"/>
      <c r="AS68" s="102">
        <v>0</v>
      </c>
      <c r="AT68" s="103">
        <f t="shared" si="1"/>
        <v>0</v>
      </c>
      <c r="AU68" s="104">
        <f>'06 - Venkovní úpravy - ra...'!P86</f>
        <v>0</v>
      </c>
      <c r="AV68" s="103">
        <f>'06 - Venkovní úpravy - ra...'!J30</f>
        <v>0</v>
      </c>
      <c r="AW68" s="103">
        <f>'06 - Venkovní úpravy - ra...'!J31</f>
        <v>0</v>
      </c>
      <c r="AX68" s="103">
        <f>'06 - Venkovní úpravy - ra...'!J32</f>
        <v>0</v>
      </c>
      <c r="AY68" s="103">
        <f>'06 - Venkovní úpravy - ra...'!J33</f>
        <v>0</v>
      </c>
      <c r="AZ68" s="103">
        <f>'06 - Venkovní úpravy - ra...'!F30</f>
        <v>0</v>
      </c>
      <c r="BA68" s="103">
        <f>'06 - Venkovní úpravy - ra...'!F31</f>
        <v>0</v>
      </c>
      <c r="BB68" s="103">
        <f>'06 - Venkovní úpravy - ra...'!F32</f>
        <v>0</v>
      </c>
      <c r="BC68" s="103">
        <f>'06 - Venkovní úpravy - ra...'!F33</f>
        <v>0</v>
      </c>
      <c r="BD68" s="105">
        <f>'06 - Venkovní úpravy - ra...'!F34</f>
        <v>0</v>
      </c>
      <c r="BT68" s="94" t="s">
        <v>77</v>
      </c>
      <c r="BV68" s="94" t="s">
        <v>71</v>
      </c>
      <c r="BW68" s="94" t="s">
        <v>128</v>
      </c>
      <c r="BX68" s="94" t="s">
        <v>7</v>
      </c>
      <c r="CL68" s="94" t="s">
        <v>5</v>
      </c>
      <c r="CM68" s="94" t="s">
        <v>79</v>
      </c>
    </row>
    <row r="69" spans="2:44" s="1" customFormat="1" ht="30" customHeight="1">
      <c r="B69" s="41"/>
      <c r="AR69" s="41"/>
    </row>
    <row r="70" spans="2:44" s="1" customFormat="1" ht="6.95" customHeight="1"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41"/>
    </row>
  </sheetData>
  <mergeCells count="10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R2:BE2"/>
    <mergeCell ref="AN67:AP67"/>
    <mergeCell ref="AG67:AM67"/>
    <mergeCell ref="E67:I67"/>
    <mergeCell ref="K67:AF67"/>
    <mergeCell ref="AN68:AP68"/>
    <mergeCell ref="AG68:AM68"/>
    <mergeCell ref="D68:H68"/>
    <mergeCell ref="J68:AF68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</mergeCells>
  <hyperlinks>
    <hyperlink ref="K1:S1" location="C2" display="1) Rekapitulace stavby"/>
    <hyperlink ref="W1:AI1" location="C51" display="2) Rekapitulace objektů stavby a soupisů prací"/>
    <hyperlink ref="A52" location="'00 - Vedlejší rozpočtové ...'!C2" display="/"/>
    <hyperlink ref="A53" location="'01 - Bourací práce,demolice'!C2" display="/"/>
    <hyperlink ref="A54" location="'02 - Stavební práce'!C2" display="/"/>
    <hyperlink ref="A55" location="'03 - Ústřední topení'!C2" display="/"/>
    <hyperlink ref="A56" location="'04 - Zdravotechnika'!C2" display="/"/>
    <hyperlink ref="A58" location="'05-01 - Silnoproud'!C2" display="/"/>
    <hyperlink ref="A59" location="'05-02 - Telefonní rozvody'!C2" display="/"/>
    <hyperlink ref="A60" location="'05-03 - Domácí telefon'!C2" display="/"/>
    <hyperlink ref="A61" location="'05-04 - Televize'!C2" display="/"/>
    <hyperlink ref="A62" location="'05-05 - Datová síť'!C2" display="/"/>
    <hyperlink ref="A63" location="'06-06 - Osvětlení '!C2" display="/"/>
    <hyperlink ref="A64" location="'06-07 - Hromosvody'!C2" display="/"/>
    <hyperlink ref="A65" location="'06-08 - Rozvaděče'!C2" display="/"/>
    <hyperlink ref="A66" location="'06-09 - Pomocné práce'!C2" display="/"/>
    <hyperlink ref="A67" location="'06-10 - Ostatní práce'!C2" display="/"/>
    <hyperlink ref="A68" location="'06 - Venkovní úpravy - r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2602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ROUND(SUM(BE84:BE116),2)</f>
        <v>0</v>
      </c>
      <c r="G32" s="42"/>
      <c r="H32" s="42"/>
      <c r="I32" s="126">
        <v>0.21</v>
      </c>
      <c r="J32" s="125">
        <f>ROUND(ROUND((SUM(BE84:BE116)),2)*I32,2)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ROUND(SUM(BF84:BF116),2)</f>
        <v>0</v>
      </c>
      <c r="G33" s="42"/>
      <c r="H33" s="42"/>
      <c r="I33" s="126">
        <v>0.15</v>
      </c>
      <c r="J33" s="125">
        <f>ROUND(ROUND((SUM(BF84:BF116)),2)*I33,2)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ROUND(SUM(BG84:BG116),2)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ROUND(SUM(BH84:BH116),2)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ROUND(SUM(BI84:BI116),2)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05-04 - Televize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2536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>05-04 - Televize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0.014979999999999999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0.014979999999999999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2537</v>
      </c>
      <c r="F86" s="179" t="s">
        <v>2538</v>
      </c>
      <c r="I86" s="170"/>
      <c r="J86" s="180">
        <f>BK86</f>
        <v>0</v>
      </c>
      <c r="L86" s="167"/>
      <c r="M86" s="172"/>
      <c r="N86" s="173"/>
      <c r="O86" s="173"/>
      <c r="P86" s="174">
        <f>SUM(P87:P116)</f>
        <v>0</v>
      </c>
      <c r="Q86" s="173"/>
      <c r="R86" s="174">
        <f>SUM(R87:R116)</f>
        <v>0.014979999999999999</v>
      </c>
      <c r="S86" s="173"/>
      <c r="T86" s="175">
        <f>SUM(T87:T116)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SUM(BK87:BK116)</f>
        <v>0</v>
      </c>
    </row>
    <row r="87" spans="2:65" s="1" customFormat="1" ht="22.5" customHeight="1">
      <c r="B87" s="181"/>
      <c r="C87" s="182" t="s">
        <v>77</v>
      </c>
      <c r="D87" s="182" t="s">
        <v>165</v>
      </c>
      <c r="E87" s="183" t="s">
        <v>2539</v>
      </c>
      <c r="F87" s="184" t="s">
        <v>2540</v>
      </c>
      <c r="G87" s="185" t="s">
        <v>231</v>
      </c>
      <c r="H87" s="186">
        <v>55</v>
      </c>
      <c r="I87" s="187"/>
      <c r="J87" s="188">
        <f>ROUND(I87*H87,2)</f>
        <v>0</v>
      </c>
      <c r="K87" s="184" t="s">
        <v>169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277</v>
      </c>
      <c r="BM87" s="24" t="s">
        <v>2603</v>
      </c>
    </row>
    <row r="88" spans="2:65" s="1" customFormat="1" ht="22.5" customHeight="1">
      <c r="B88" s="181"/>
      <c r="C88" s="234" t="s">
        <v>211</v>
      </c>
      <c r="D88" s="234" t="s">
        <v>513</v>
      </c>
      <c r="E88" s="235" t="s">
        <v>2604</v>
      </c>
      <c r="F88" s="236" t="s">
        <v>2605</v>
      </c>
      <c r="G88" s="237" t="s">
        <v>231</v>
      </c>
      <c r="H88" s="238">
        <v>26</v>
      </c>
      <c r="I88" s="239"/>
      <c r="J88" s="240">
        <f>ROUND(I88*H88,2)</f>
        <v>0</v>
      </c>
      <c r="K88" s="236" t="s">
        <v>169</v>
      </c>
      <c r="L88" s="241"/>
      <c r="M88" s="242" t="s">
        <v>5</v>
      </c>
      <c r="N88" s="243" t="s">
        <v>40</v>
      </c>
      <c r="O88" s="42"/>
      <c r="P88" s="191">
        <f>O88*H88</f>
        <v>0</v>
      </c>
      <c r="Q88" s="191">
        <v>4E-05</v>
      </c>
      <c r="R88" s="191">
        <f>Q88*H88</f>
        <v>0.0010400000000000001</v>
      </c>
      <c r="S88" s="191">
        <v>0</v>
      </c>
      <c r="T88" s="192">
        <f>S88*H88</f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277</v>
      </c>
      <c r="BM88" s="24" t="s">
        <v>2606</v>
      </c>
    </row>
    <row r="89" spans="2:47" s="1" customFormat="1" ht="27">
      <c r="B89" s="41"/>
      <c r="D89" s="208" t="s">
        <v>623</v>
      </c>
      <c r="F89" s="244" t="s">
        <v>2607</v>
      </c>
      <c r="I89" s="245"/>
      <c r="L89" s="41"/>
      <c r="M89" s="246"/>
      <c r="N89" s="42"/>
      <c r="O89" s="42"/>
      <c r="P89" s="42"/>
      <c r="Q89" s="42"/>
      <c r="R89" s="42"/>
      <c r="S89" s="42"/>
      <c r="T89" s="70"/>
      <c r="AT89" s="24" t="s">
        <v>623</v>
      </c>
      <c r="AU89" s="24" t="s">
        <v>79</v>
      </c>
    </row>
    <row r="90" spans="2:65" s="1" customFormat="1" ht="22.5" customHeight="1">
      <c r="B90" s="181"/>
      <c r="C90" s="234" t="s">
        <v>274</v>
      </c>
      <c r="D90" s="234" t="s">
        <v>513</v>
      </c>
      <c r="E90" s="235" t="s">
        <v>2608</v>
      </c>
      <c r="F90" s="236" t="s">
        <v>2609</v>
      </c>
      <c r="G90" s="237" t="s">
        <v>231</v>
      </c>
      <c r="H90" s="238">
        <v>17</v>
      </c>
      <c r="I90" s="239"/>
      <c r="J90" s="240">
        <f>ROUND(I90*H90,2)</f>
        <v>0</v>
      </c>
      <c r="K90" s="236" t="s">
        <v>169</v>
      </c>
      <c r="L90" s="241"/>
      <c r="M90" s="242" t="s">
        <v>5</v>
      </c>
      <c r="N90" s="243" t="s">
        <v>40</v>
      </c>
      <c r="O90" s="42"/>
      <c r="P90" s="191">
        <f>O90*H90</f>
        <v>0</v>
      </c>
      <c r="Q90" s="191">
        <v>7E-05</v>
      </c>
      <c r="R90" s="191">
        <f>Q90*H90</f>
        <v>0.0011899999999999999</v>
      </c>
      <c r="S90" s="191">
        <v>0</v>
      </c>
      <c r="T90" s="192">
        <f>S90*H90</f>
        <v>0</v>
      </c>
      <c r="AR90" s="24" t="s">
        <v>1073</v>
      </c>
      <c r="AT90" s="24" t="s">
        <v>513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277</v>
      </c>
      <c r="BM90" s="24" t="s">
        <v>2610</v>
      </c>
    </row>
    <row r="91" spans="2:47" s="1" customFormat="1" ht="27">
      <c r="B91" s="41"/>
      <c r="D91" s="208" t="s">
        <v>623</v>
      </c>
      <c r="F91" s="244" t="s">
        <v>2611</v>
      </c>
      <c r="I91" s="245"/>
      <c r="L91" s="41"/>
      <c r="M91" s="246"/>
      <c r="N91" s="42"/>
      <c r="O91" s="42"/>
      <c r="P91" s="42"/>
      <c r="Q91" s="42"/>
      <c r="R91" s="42"/>
      <c r="S91" s="42"/>
      <c r="T91" s="70"/>
      <c r="AT91" s="24" t="s">
        <v>623</v>
      </c>
      <c r="AU91" s="24" t="s">
        <v>79</v>
      </c>
    </row>
    <row r="92" spans="2:65" s="1" customFormat="1" ht="22.5" customHeight="1">
      <c r="B92" s="181"/>
      <c r="C92" s="234" t="s">
        <v>479</v>
      </c>
      <c r="D92" s="234" t="s">
        <v>513</v>
      </c>
      <c r="E92" s="235" t="s">
        <v>2612</v>
      </c>
      <c r="F92" s="236" t="s">
        <v>2613</v>
      </c>
      <c r="G92" s="237" t="s">
        <v>231</v>
      </c>
      <c r="H92" s="238">
        <v>12</v>
      </c>
      <c r="I92" s="239"/>
      <c r="J92" s="240">
        <f>ROUND(I92*H92,2)</f>
        <v>0</v>
      </c>
      <c r="K92" s="236" t="s">
        <v>169</v>
      </c>
      <c r="L92" s="241"/>
      <c r="M92" s="242" t="s">
        <v>5</v>
      </c>
      <c r="N92" s="243" t="s">
        <v>40</v>
      </c>
      <c r="O92" s="42"/>
      <c r="P92" s="191">
        <f>O92*H92</f>
        <v>0</v>
      </c>
      <c r="Q92" s="191">
        <v>0.0001</v>
      </c>
      <c r="R92" s="191">
        <f>Q92*H92</f>
        <v>0.0012000000000000001</v>
      </c>
      <c r="S92" s="191">
        <v>0</v>
      </c>
      <c r="T92" s="192">
        <f>S92*H92</f>
        <v>0</v>
      </c>
      <c r="AR92" s="24" t="s">
        <v>1073</v>
      </c>
      <c r="AT92" s="24" t="s">
        <v>513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277</v>
      </c>
      <c r="BM92" s="24" t="s">
        <v>2614</v>
      </c>
    </row>
    <row r="93" spans="2:47" s="1" customFormat="1" ht="27">
      <c r="B93" s="41"/>
      <c r="D93" s="208" t="s">
        <v>623</v>
      </c>
      <c r="F93" s="244" t="s">
        <v>2615</v>
      </c>
      <c r="I93" s="245"/>
      <c r="L93" s="41"/>
      <c r="M93" s="246"/>
      <c r="N93" s="42"/>
      <c r="O93" s="42"/>
      <c r="P93" s="42"/>
      <c r="Q93" s="42"/>
      <c r="R93" s="42"/>
      <c r="S93" s="42"/>
      <c r="T93" s="70"/>
      <c r="AT93" s="24" t="s">
        <v>623</v>
      </c>
      <c r="AU93" s="24" t="s">
        <v>79</v>
      </c>
    </row>
    <row r="94" spans="2:65" s="1" customFormat="1" ht="22.5" customHeight="1">
      <c r="B94" s="181"/>
      <c r="C94" s="182" t="s">
        <v>11</v>
      </c>
      <c r="D94" s="182" t="s">
        <v>165</v>
      </c>
      <c r="E94" s="183" t="s">
        <v>2616</v>
      </c>
      <c r="F94" s="184" t="s">
        <v>2617</v>
      </c>
      <c r="G94" s="185" t="s">
        <v>231</v>
      </c>
      <c r="H94" s="186">
        <v>20</v>
      </c>
      <c r="I94" s="187"/>
      <c r="J94" s="188">
        <f>ROUND(I94*H94,2)</f>
        <v>0</v>
      </c>
      <c r="K94" s="184" t="s">
        <v>169</v>
      </c>
      <c r="L94" s="41"/>
      <c r="M94" s="189" t="s">
        <v>5</v>
      </c>
      <c r="N94" s="190" t="s">
        <v>40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277</v>
      </c>
      <c r="AT94" s="24" t="s">
        <v>165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2618</v>
      </c>
    </row>
    <row r="95" spans="2:65" s="1" customFormat="1" ht="22.5" customHeight="1">
      <c r="B95" s="181"/>
      <c r="C95" s="234" t="s">
        <v>277</v>
      </c>
      <c r="D95" s="234" t="s">
        <v>513</v>
      </c>
      <c r="E95" s="235" t="s">
        <v>2619</v>
      </c>
      <c r="F95" s="236" t="s">
        <v>2620</v>
      </c>
      <c r="G95" s="237" t="s">
        <v>416</v>
      </c>
      <c r="H95" s="238">
        <v>20</v>
      </c>
      <c r="I95" s="239"/>
      <c r="J95" s="240">
        <f>ROUND(I95*H95,2)</f>
        <v>0</v>
      </c>
      <c r="K95" s="236" t="s">
        <v>169</v>
      </c>
      <c r="L95" s="241"/>
      <c r="M95" s="242" t="s">
        <v>5</v>
      </c>
      <c r="N95" s="243" t="s">
        <v>40</v>
      </c>
      <c r="O95" s="42"/>
      <c r="P95" s="191">
        <f>O95*H95</f>
        <v>0</v>
      </c>
      <c r="Q95" s="191">
        <v>0.00039</v>
      </c>
      <c r="R95" s="191">
        <f>Q95*H95</f>
        <v>0.0078</v>
      </c>
      <c r="S95" s="191">
        <v>0</v>
      </c>
      <c r="T95" s="192">
        <f>S95*H95</f>
        <v>0</v>
      </c>
      <c r="AR95" s="24" t="s">
        <v>1073</v>
      </c>
      <c r="AT95" s="24" t="s">
        <v>513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277</v>
      </c>
      <c r="BM95" s="24" t="s">
        <v>2621</v>
      </c>
    </row>
    <row r="96" spans="2:65" s="1" customFormat="1" ht="31.5" customHeight="1">
      <c r="B96" s="181"/>
      <c r="C96" s="182" t="s">
        <v>253</v>
      </c>
      <c r="D96" s="182" t="s">
        <v>165</v>
      </c>
      <c r="E96" s="183" t="s">
        <v>2547</v>
      </c>
      <c r="F96" s="184" t="s">
        <v>2548</v>
      </c>
      <c r="G96" s="185" t="s">
        <v>416</v>
      </c>
      <c r="H96" s="186">
        <v>11</v>
      </c>
      <c r="I96" s="187"/>
      <c r="J96" s="188">
        <f>ROUND(I96*H96,2)</f>
        <v>0</v>
      </c>
      <c r="K96" s="184" t="s">
        <v>169</v>
      </c>
      <c r="L96" s="41"/>
      <c r="M96" s="189" t="s">
        <v>5</v>
      </c>
      <c r="N96" s="190" t="s">
        <v>40</v>
      </c>
      <c r="O96" s="42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24" t="s">
        <v>277</v>
      </c>
      <c r="AT96" s="24" t="s">
        <v>165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277</v>
      </c>
      <c r="BM96" s="24" t="s">
        <v>2622</v>
      </c>
    </row>
    <row r="97" spans="2:51" s="12" customFormat="1" ht="13.5">
      <c r="B97" s="198"/>
      <c r="D97" s="208" t="s">
        <v>217</v>
      </c>
      <c r="E97" s="217" t="s">
        <v>5</v>
      </c>
      <c r="F97" s="218" t="s">
        <v>2623</v>
      </c>
      <c r="H97" s="219">
        <v>11</v>
      </c>
      <c r="I97" s="203"/>
      <c r="L97" s="198"/>
      <c r="M97" s="204"/>
      <c r="N97" s="205"/>
      <c r="O97" s="205"/>
      <c r="P97" s="205"/>
      <c r="Q97" s="205"/>
      <c r="R97" s="205"/>
      <c r="S97" s="205"/>
      <c r="T97" s="206"/>
      <c r="AT97" s="200" t="s">
        <v>217</v>
      </c>
      <c r="AU97" s="200" t="s">
        <v>79</v>
      </c>
      <c r="AV97" s="12" t="s">
        <v>79</v>
      </c>
      <c r="AW97" s="12" t="s">
        <v>33</v>
      </c>
      <c r="AX97" s="12" t="s">
        <v>77</v>
      </c>
      <c r="AY97" s="200" t="s">
        <v>161</v>
      </c>
    </row>
    <row r="98" spans="2:65" s="1" customFormat="1" ht="22.5" customHeight="1">
      <c r="B98" s="181"/>
      <c r="C98" s="234" t="s">
        <v>215</v>
      </c>
      <c r="D98" s="234" t="s">
        <v>513</v>
      </c>
      <c r="E98" s="235" t="s">
        <v>2550</v>
      </c>
      <c r="F98" s="236" t="s">
        <v>2551</v>
      </c>
      <c r="G98" s="237" t="s">
        <v>416</v>
      </c>
      <c r="H98" s="238">
        <v>5</v>
      </c>
      <c r="I98" s="239"/>
      <c r="J98" s="240">
        <f>ROUND(I98*H98,2)</f>
        <v>0</v>
      </c>
      <c r="K98" s="236" t="s">
        <v>169</v>
      </c>
      <c r="L98" s="241"/>
      <c r="M98" s="242" t="s">
        <v>5</v>
      </c>
      <c r="N98" s="243" t="s">
        <v>40</v>
      </c>
      <c r="O98" s="42"/>
      <c r="P98" s="191">
        <f>O98*H98</f>
        <v>0</v>
      </c>
      <c r="Q98" s="191">
        <v>5E-05</v>
      </c>
      <c r="R98" s="191">
        <f>Q98*H98</f>
        <v>0.00025</v>
      </c>
      <c r="S98" s="191">
        <v>0</v>
      </c>
      <c r="T98" s="192">
        <f>S98*H98</f>
        <v>0</v>
      </c>
      <c r="AR98" s="24" t="s">
        <v>1073</v>
      </c>
      <c r="AT98" s="24" t="s">
        <v>513</v>
      </c>
      <c r="AU98" s="24" t="s">
        <v>79</v>
      </c>
      <c r="AY98" s="24" t="s">
        <v>161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4" t="s">
        <v>77</v>
      </c>
      <c r="BK98" s="193">
        <f>ROUND(I98*H98,2)</f>
        <v>0</v>
      </c>
      <c r="BL98" s="24" t="s">
        <v>277</v>
      </c>
      <c r="BM98" s="24" t="s">
        <v>2624</v>
      </c>
    </row>
    <row r="99" spans="2:47" s="1" customFormat="1" ht="27">
      <c r="B99" s="41"/>
      <c r="D99" s="208" t="s">
        <v>623</v>
      </c>
      <c r="F99" s="244" t="s">
        <v>2553</v>
      </c>
      <c r="I99" s="245"/>
      <c r="L99" s="41"/>
      <c r="M99" s="246"/>
      <c r="N99" s="42"/>
      <c r="O99" s="42"/>
      <c r="P99" s="42"/>
      <c r="Q99" s="42"/>
      <c r="R99" s="42"/>
      <c r="S99" s="42"/>
      <c r="T99" s="70"/>
      <c r="AT99" s="24" t="s">
        <v>623</v>
      </c>
      <c r="AU99" s="24" t="s">
        <v>79</v>
      </c>
    </row>
    <row r="100" spans="2:65" s="1" customFormat="1" ht="22.5" customHeight="1">
      <c r="B100" s="181"/>
      <c r="C100" s="234" t="s">
        <v>176</v>
      </c>
      <c r="D100" s="234" t="s">
        <v>513</v>
      </c>
      <c r="E100" s="235" t="s">
        <v>2406</v>
      </c>
      <c r="F100" s="236" t="s">
        <v>2407</v>
      </c>
      <c r="G100" s="237" t="s">
        <v>416</v>
      </c>
      <c r="H100" s="238">
        <v>4</v>
      </c>
      <c r="I100" s="239"/>
      <c r="J100" s="240">
        <f>ROUND(I100*H100,2)</f>
        <v>0</v>
      </c>
      <c r="K100" s="236" t="s">
        <v>169</v>
      </c>
      <c r="L100" s="241"/>
      <c r="M100" s="242" t="s">
        <v>5</v>
      </c>
      <c r="N100" s="243" t="s">
        <v>40</v>
      </c>
      <c r="O100" s="42"/>
      <c r="P100" s="191">
        <f>O100*H100</f>
        <v>0</v>
      </c>
      <c r="Q100" s="191">
        <v>9E-05</v>
      </c>
      <c r="R100" s="191">
        <f>Q100*H100</f>
        <v>0.00036</v>
      </c>
      <c r="S100" s="191">
        <v>0</v>
      </c>
      <c r="T100" s="192">
        <f>S100*H100</f>
        <v>0</v>
      </c>
      <c r="AR100" s="24" t="s">
        <v>1073</v>
      </c>
      <c r="AT100" s="24" t="s">
        <v>513</v>
      </c>
      <c r="AU100" s="24" t="s">
        <v>79</v>
      </c>
      <c r="AY100" s="24" t="s">
        <v>161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77</v>
      </c>
      <c r="BK100" s="193">
        <f>ROUND(I100*H100,2)</f>
        <v>0</v>
      </c>
      <c r="BL100" s="24" t="s">
        <v>277</v>
      </c>
      <c r="BM100" s="24" t="s">
        <v>2625</v>
      </c>
    </row>
    <row r="101" spans="2:47" s="1" customFormat="1" ht="27">
      <c r="B101" s="41"/>
      <c r="D101" s="208" t="s">
        <v>623</v>
      </c>
      <c r="F101" s="244" t="s">
        <v>2409</v>
      </c>
      <c r="I101" s="245"/>
      <c r="L101" s="41"/>
      <c r="M101" s="246"/>
      <c r="N101" s="42"/>
      <c r="O101" s="42"/>
      <c r="P101" s="42"/>
      <c r="Q101" s="42"/>
      <c r="R101" s="42"/>
      <c r="S101" s="42"/>
      <c r="T101" s="70"/>
      <c r="AT101" s="24" t="s">
        <v>623</v>
      </c>
      <c r="AU101" s="24" t="s">
        <v>79</v>
      </c>
    </row>
    <row r="102" spans="2:65" s="1" customFormat="1" ht="22.5" customHeight="1">
      <c r="B102" s="181"/>
      <c r="C102" s="234" t="s">
        <v>192</v>
      </c>
      <c r="D102" s="234" t="s">
        <v>513</v>
      </c>
      <c r="E102" s="235" t="s">
        <v>2401</v>
      </c>
      <c r="F102" s="236" t="s">
        <v>2402</v>
      </c>
      <c r="G102" s="237" t="s">
        <v>416</v>
      </c>
      <c r="H102" s="238">
        <v>2</v>
      </c>
      <c r="I102" s="239"/>
      <c r="J102" s="240">
        <f>ROUND(I102*H102,2)</f>
        <v>0</v>
      </c>
      <c r="K102" s="236" t="s">
        <v>169</v>
      </c>
      <c r="L102" s="241"/>
      <c r="M102" s="242" t="s">
        <v>5</v>
      </c>
      <c r="N102" s="243" t="s">
        <v>40</v>
      </c>
      <c r="O102" s="42"/>
      <c r="P102" s="191">
        <f>O102*H102</f>
        <v>0</v>
      </c>
      <c r="Q102" s="191">
        <v>4E-05</v>
      </c>
      <c r="R102" s="191">
        <f>Q102*H102</f>
        <v>8E-05</v>
      </c>
      <c r="S102" s="191">
        <v>0</v>
      </c>
      <c r="T102" s="192">
        <f>S102*H102</f>
        <v>0</v>
      </c>
      <c r="AR102" s="24" t="s">
        <v>1073</v>
      </c>
      <c r="AT102" s="24" t="s">
        <v>513</v>
      </c>
      <c r="AU102" s="24" t="s">
        <v>79</v>
      </c>
      <c r="AY102" s="24" t="s">
        <v>161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77</v>
      </c>
      <c r="BK102" s="193">
        <f>ROUND(I102*H102,2)</f>
        <v>0</v>
      </c>
      <c r="BL102" s="24" t="s">
        <v>277</v>
      </c>
      <c r="BM102" s="24" t="s">
        <v>2626</v>
      </c>
    </row>
    <row r="103" spans="2:47" s="1" customFormat="1" ht="27">
      <c r="B103" s="41"/>
      <c r="D103" s="208" t="s">
        <v>623</v>
      </c>
      <c r="F103" s="244" t="s">
        <v>2405</v>
      </c>
      <c r="I103" s="245"/>
      <c r="L103" s="41"/>
      <c r="M103" s="246"/>
      <c r="N103" s="42"/>
      <c r="O103" s="42"/>
      <c r="P103" s="42"/>
      <c r="Q103" s="42"/>
      <c r="R103" s="42"/>
      <c r="S103" s="42"/>
      <c r="T103" s="70"/>
      <c r="AT103" s="24" t="s">
        <v>623</v>
      </c>
      <c r="AU103" s="24" t="s">
        <v>79</v>
      </c>
    </row>
    <row r="104" spans="2:65" s="1" customFormat="1" ht="31.5" customHeight="1">
      <c r="B104" s="181"/>
      <c r="C104" s="182" t="s">
        <v>488</v>
      </c>
      <c r="D104" s="182" t="s">
        <v>165</v>
      </c>
      <c r="E104" s="183" t="s">
        <v>2627</v>
      </c>
      <c r="F104" s="184" t="s">
        <v>2628</v>
      </c>
      <c r="G104" s="185" t="s">
        <v>416</v>
      </c>
      <c r="H104" s="186">
        <v>1</v>
      </c>
      <c r="I104" s="187"/>
      <c r="J104" s="188">
        <f>ROUND(I104*H104,2)</f>
        <v>0</v>
      </c>
      <c r="K104" s="184" t="s">
        <v>169</v>
      </c>
      <c r="L104" s="41"/>
      <c r="M104" s="189" t="s">
        <v>5</v>
      </c>
      <c r="N104" s="190" t="s">
        <v>40</v>
      </c>
      <c r="O104" s="42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24" t="s">
        <v>277</v>
      </c>
      <c r="AT104" s="24" t="s">
        <v>165</v>
      </c>
      <c r="AU104" s="24" t="s">
        <v>79</v>
      </c>
      <c r="AY104" s="24" t="s">
        <v>161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77</v>
      </c>
      <c r="BK104" s="193">
        <f>ROUND(I104*H104,2)</f>
        <v>0</v>
      </c>
      <c r="BL104" s="24" t="s">
        <v>277</v>
      </c>
      <c r="BM104" s="24" t="s">
        <v>2629</v>
      </c>
    </row>
    <row r="105" spans="2:65" s="1" customFormat="1" ht="22.5" customHeight="1">
      <c r="B105" s="181"/>
      <c r="C105" s="234" t="s">
        <v>10</v>
      </c>
      <c r="D105" s="234" t="s">
        <v>513</v>
      </c>
      <c r="E105" s="235" t="s">
        <v>2630</v>
      </c>
      <c r="F105" s="236" t="s">
        <v>2631</v>
      </c>
      <c r="G105" s="237" t="s">
        <v>416</v>
      </c>
      <c r="H105" s="238">
        <v>1</v>
      </c>
      <c r="I105" s="239"/>
      <c r="J105" s="240">
        <f>ROUND(I105*H105,2)</f>
        <v>0</v>
      </c>
      <c r="K105" s="236" t="s">
        <v>169</v>
      </c>
      <c r="L105" s="241"/>
      <c r="M105" s="242" t="s">
        <v>5</v>
      </c>
      <c r="N105" s="243" t="s">
        <v>40</v>
      </c>
      <c r="O105" s="42"/>
      <c r="P105" s="191">
        <f>O105*H105</f>
        <v>0</v>
      </c>
      <c r="Q105" s="191">
        <v>0.00023</v>
      </c>
      <c r="R105" s="191">
        <f>Q105*H105</f>
        <v>0.00023</v>
      </c>
      <c r="S105" s="191">
        <v>0</v>
      </c>
      <c r="T105" s="192">
        <f>S105*H105</f>
        <v>0</v>
      </c>
      <c r="AR105" s="24" t="s">
        <v>1073</v>
      </c>
      <c r="AT105" s="24" t="s">
        <v>513</v>
      </c>
      <c r="AU105" s="24" t="s">
        <v>79</v>
      </c>
      <c r="AY105" s="24" t="s">
        <v>161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4" t="s">
        <v>77</v>
      </c>
      <c r="BK105" s="193">
        <f>ROUND(I105*H105,2)</f>
        <v>0</v>
      </c>
      <c r="BL105" s="24" t="s">
        <v>277</v>
      </c>
      <c r="BM105" s="24" t="s">
        <v>2632</v>
      </c>
    </row>
    <row r="106" spans="2:47" s="1" customFormat="1" ht="27">
      <c r="B106" s="41"/>
      <c r="D106" s="208" t="s">
        <v>623</v>
      </c>
      <c r="F106" s="244" t="s">
        <v>2633</v>
      </c>
      <c r="I106" s="245"/>
      <c r="L106" s="41"/>
      <c r="M106" s="246"/>
      <c r="N106" s="42"/>
      <c r="O106" s="42"/>
      <c r="P106" s="42"/>
      <c r="Q106" s="42"/>
      <c r="R106" s="42"/>
      <c r="S106" s="42"/>
      <c r="T106" s="70"/>
      <c r="AT106" s="24" t="s">
        <v>623</v>
      </c>
      <c r="AU106" s="24" t="s">
        <v>79</v>
      </c>
    </row>
    <row r="107" spans="2:65" s="1" customFormat="1" ht="22.5" customHeight="1">
      <c r="B107" s="181"/>
      <c r="C107" s="182" t="s">
        <v>260</v>
      </c>
      <c r="D107" s="182" t="s">
        <v>165</v>
      </c>
      <c r="E107" s="183" t="s">
        <v>2561</v>
      </c>
      <c r="F107" s="184" t="s">
        <v>2562</v>
      </c>
      <c r="G107" s="185" t="s">
        <v>231</v>
      </c>
      <c r="H107" s="186">
        <v>122</v>
      </c>
      <c r="I107" s="187"/>
      <c r="J107" s="188">
        <f>ROUND(I107*H107,2)</f>
        <v>0</v>
      </c>
      <c r="K107" s="184" t="s">
        <v>169</v>
      </c>
      <c r="L107" s="41"/>
      <c r="M107" s="189" t="s">
        <v>5</v>
      </c>
      <c r="N107" s="190" t="s">
        <v>40</v>
      </c>
      <c r="O107" s="42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24" t="s">
        <v>277</v>
      </c>
      <c r="AT107" s="24" t="s">
        <v>165</v>
      </c>
      <c r="AU107" s="24" t="s">
        <v>79</v>
      </c>
      <c r="AY107" s="24" t="s">
        <v>161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4" t="s">
        <v>77</v>
      </c>
      <c r="BK107" s="193">
        <f>ROUND(I107*H107,2)</f>
        <v>0</v>
      </c>
      <c r="BL107" s="24" t="s">
        <v>277</v>
      </c>
      <c r="BM107" s="24" t="s">
        <v>2634</v>
      </c>
    </row>
    <row r="108" spans="2:65" s="1" customFormat="1" ht="22.5" customHeight="1">
      <c r="B108" s="181"/>
      <c r="C108" s="234" t="s">
        <v>1444</v>
      </c>
      <c r="D108" s="234" t="s">
        <v>513</v>
      </c>
      <c r="E108" s="235" t="s">
        <v>2635</v>
      </c>
      <c r="F108" s="236" t="s">
        <v>2636</v>
      </c>
      <c r="G108" s="237" t="s">
        <v>231</v>
      </c>
      <c r="H108" s="238">
        <v>122</v>
      </c>
      <c r="I108" s="239"/>
      <c r="J108" s="240">
        <f>ROUND(I108*H108,2)</f>
        <v>0</v>
      </c>
      <c r="K108" s="236" t="s">
        <v>5</v>
      </c>
      <c r="L108" s="241"/>
      <c r="M108" s="242" t="s">
        <v>5</v>
      </c>
      <c r="N108" s="243" t="s">
        <v>40</v>
      </c>
      <c r="O108" s="42"/>
      <c r="P108" s="191">
        <f>O108*H108</f>
        <v>0</v>
      </c>
      <c r="Q108" s="191">
        <v>2E-05</v>
      </c>
      <c r="R108" s="191">
        <f>Q108*H108</f>
        <v>0.0024400000000000003</v>
      </c>
      <c r="S108" s="191">
        <v>0</v>
      </c>
      <c r="T108" s="192">
        <f>S108*H108</f>
        <v>0</v>
      </c>
      <c r="AR108" s="24" t="s">
        <v>1073</v>
      </c>
      <c r="AT108" s="24" t="s">
        <v>513</v>
      </c>
      <c r="AU108" s="24" t="s">
        <v>79</v>
      </c>
      <c r="AY108" s="24" t="s">
        <v>161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77</v>
      </c>
      <c r="BK108" s="193">
        <f>ROUND(I108*H108,2)</f>
        <v>0</v>
      </c>
      <c r="BL108" s="24" t="s">
        <v>277</v>
      </c>
      <c r="BM108" s="24" t="s">
        <v>2637</v>
      </c>
    </row>
    <row r="109" spans="2:47" s="1" customFormat="1" ht="27">
      <c r="B109" s="41"/>
      <c r="D109" s="208" t="s">
        <v>623</v>
      </c>
      <c r="F109" s="244" t="s">
        <v>2567</v>
      </c>
      <c r="I109" s="245"/>
      <c r="L109" s="41"/>
      <c r="M109" s="246"/>
      <c r="N109" s="42"/>
      <c r="O109" s="42"/>
      <c r="P109" s="42"/>
      <c r="Q109" s="42"/>
      <c r="R109" s="42"/>
      <c r="S109" s="42"/>
      <c r="T109" s="70"/>
      <c r="AT109" s="24" t="s">
        <v>623</v>
      </c>
      <c r="AU109" s="24" t="s">
        <v>79</v>
      </c>
    </row>
    <row r="110" spans="2:65" s="1" customFormat="1" ht="22.5" customHeight="1">
      <c r="B110" s="181"/>
      <c r="C110" s="182" t="s">
        <v>1775</v>
      </c>
      <c r="D110" s="182" t="s">
        <v>165</v>
      </c>
      <c r="E110" s="183" t="s">
        <v>2638</v>
      </c>
      <c r="F110" s="184" t="s">
        <v>2639</v>
      </c>
      <c r="G110" s="185" t="s">
        <v>416</v>
      </c>
      <c r="H110" s="186">
        <v>1</v>
      </c>
      <c r="I110" s="187"/>
      <c r="J110" s="188">
        <f aca="true" t="shared" si="0" ref="J110:J116">ROUND(I110*H110,2)</f>
        <v>0</v>
      </c>
      <c r="K110" s="184" t="s">
        <v>169</v>
      </c>
      <c r="L110" s="41"/>
      <c r="M110" s="189" t="s">
        <v>5</v>
      </c>
      <c r="N110" s="190" t="s">
        <v>40</v>
      </c>
      <c r="O110" s="42"/>
      <c r="P110" s="191">
        <f aca="true" t="shared" si="1" ref="P110:P116">O110*H110</f>
        <v>0</v>
      </c>
      <c r="Q110" s="191">
        <v>0</v>
      </c>
      <c r="R110" s="191">
        <f aca="true" t="shared" si="2" ref="R110:R116">Q110*H110</f>
        <v>0</v>
      </c>
      <c r="S110" s="191">
        <v>0</v>
      </c>
      <c r="T110" s="192">
        <f aca="true" t="shared" si="3" ref="T110:T116">S110*H110</f>
        <v>0</v>
      </c>
      <c r="AR110" s="24" t="s">
        <v>277</v>
      </c>
      <c r="AT110" s="24" t="s">
        <v>165</v>
      </c>
      <c r="AU110" s="24" t="s">
        <v>79</v>
      </c>
      <c r="AY110" s="24" t="s">
        <v>161</v>
      </c>
      <c r="BE110" s="193">
        <f aca="true" t="shared" si="4" ref="BE110:BE116">IF(N110="základní",J110,0)</f>
        <v>0</v>
      </c>
      <c r="BF110" s="193">
        <f aca="true" t="shared" si="5" ref="BF110:BF116">IF(N110="snížená",J110,0)</f>
        <v>0</v>
      </c>
      <c r="BG110" s="193">
        <f aca="true" t="shared" si="6" ref="BG110:BG116">IF(N110="zákl. přenesená",J110,0)</f>
        <v>0</v>
      </c>
      <c r="BH110" s="193">
        <f aca="true" t="shared" si="7" ref="BH110:BH116">IF(N110="sníž. přenesená",J110,0)</f>
        <v>0</v>
      </c>
      <c r="BI110" s="193">
        <f aca="true" t="shared" si="8" ref="BI110:BI116">IF(N110="nulová",J110,0)</f>
        <v>0</v>
      </c>
      <c r="BJ110" s="24" t="s">
        <v>77</v>
      </c>
      <c r="BK110" s="193">
        <f aca="true" t="shared" si="9" ref="BK110:BK116">ROUND(I110*H110,2)</f>
        <v>0</v>
      </c>
      <c r="BL110" s="24" t="s">
        <v>277</v>
      </c>
      <c r="BM110" s="24" t="s">
        <v>2640</v>
      </c>
    </row>
    <row r="111" spans="2:65" s="1" customFormat="1" ht="22.5" customHeight="1">
      <c r="B111" s="181"/>
      <c r="C111" s="234" t="s">
        <v>1779</v>
      </c>
      <c r="D111" s="234" t="s">
        <v>513</v>
      </c>
      <c r="E111" s="235" t="s">
        <v>2641</v>
      </c>
      <c r="F111" s="236" t="s">
        <v>2642</v>
      </c>
      <c r="G111" s="237" t="s">
        <v>1438</v>
      </c>
      <c r="H111" s="238">
        <v>1</v>
      </c>
      <c r="I111" s="239"/>
      <c r="J111" s="240">
        <f t="shared" si="0"/>
        <v>0</v>
      </c>
      <c r="K111" s="236" t="s">
        <v>5</v>
      </c>
      <c r="L111" s="241"/>
      <c r="M111" s="242" t="s">
        <v>5</v>
      </c>
      <c r="N111" s="243" t="s">
        <v>40</v>
      </c>
      <c r="O111" s="42"/>
      <c r="P111" s="191">
        <f t="shared" si="1"/>
        <v>0</v>
      </c>
      <c r="Q111" s="191">
        <v>0</v>
      </c>
      <c r="R111" s="191">
        <f t="shared" si="2"/>
        <v>0</v>
      </c>
      <c r="S111" s="191">
        <v>0</v>
      </c>
      <c r="T111" s="192">
        <f t="shared" si="3"/>
        <v>0</v>
      </c>
      <c r="AR111" s="24" t="s">
        <v>1073</v>
      </c>
      <c r="AT111" s="24" t="s">
        <v>513</v>
      </c>
      <c r="AU111" s="24" t="s">
        <v>79</v>
      </c>
      <c r="AY111" s="24" t="s">
        <v>161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24" t="s">
        <v>77</v>
      </c>
      <c r="BK111" s="193">
        <f t="shared" si="9"/>
        <v>0</v>
      </c>
      <c r="BL111" s="24" t="s">
        <v>277</v>
      </c>
      <c r="BM111" s="24" t="s">
        <v>2643</v>
      </c>
    </row>
    <row r="112" spans="2:65" s="1" customFormat="1" ht="22.5" customHeight="1">
      <c r="B112" s="181"/>
      <c r="C112" s="182" t="s">
        <v>2031</v>
      </c>
      <c r="D112" s="182" t="s">
        <v>165</v>
      </c>
      <c r="E112" s="183" t="s">
        <v>2644</v>
      </c>
      <c r="F112" s="184" t="s">
        <v>2645</v>
      </c>
      <c r="G112" s="185" t="s">
        <v>416</v>
      </c>
      <c r="H112" s="186">
        <v>1</v>
      </c>
      <c r="I112" s="187"/>
      <c r="J112" s="188">
        <f t="shared" si="0"/>
        <v>0</v>
      </c>
      <c r="K112" s="184" t="s">
        <v>169</v>
      </c>
      <c r="L112" s="41"/>
      <c r="M112" s="189" t="s">
        <v>5</v>
      </c>
      <c r="N112" s="190" t="s">
        <v>40</v>
      </c>
      <c r="O112" s="42"/>
      <c r="P112" s="191">
        <f t="shared" si="1"/>
        <v>0</v>
      </c>
      <c r="Q112" s="191">
        <v>0</v>
      </c>
      <c r="R112" s="191">
        <f t="shared" si="2"/>
        <v>0</v>
      </c>
      <c r="S112" s="191">
        <v>0</v>
      </c>
      <c r="T112" s="192">
        <f t="shared" si="3"/>
        <v>0</v>
      </c>
      <c r="AR112" s="24" t="s">
        <v>277</v>
      </c>
      <c r="AT112" s="24" t="s">
        <v>165</v>
      </c>
      <c r="AU112" s="24" t="s">
        <v>79</v>
      </c>
      <c r="AY112" s="24" t="s">
        <v>161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24" t="s">
        <v>77</v>
      </c>
      <c r="BK112" s="193">
        <f t="shared" si="9"/>
        <v>0</v>
      </c>
      <c r="BL112" s="24" t="s">
        <v>277</v>
      </c>
      <c r="BM112" s="24" t="s">
        <v>2646</v>
      </c>
    </row>
    <row r="113" spans="2:65" s="1" customFormat="1" ht="22.5" customHeight="1">
      <c r="B113" s="181"/>
      <c r="C113" s="234" t="s">
        <v>172</v>
      </c>
      <c r="D113" s="234" t="s">
        <v>513</v>
      </c>
      <c r="E113" s="235" t="s">
        <v>2647</v>
      </c>
      <c r="F113" s="236" t="s">
        <v>2648</v>
      </c>
      <c r="G113" s="237" t="s">
        <v>416</v>
      </c>
      <c r="H113" s="238">
        <v>1</v>
      </c>
      <c r="I113" s="239"/>
      <c r="J113" s="240">
        <f t="shared" si="0"/>
        <v>0</v>
      </c>
      <c r="K113" s="236" t="s">
        <v>5</v>
      </c>
      <c r="L113" s="241"/>
      <c r="M113" s="242" t="s">
        <v>5</v>
      </c>
      <c r="N113" s="243" t="s">
        <v>40</v>
      </c>
      <c r="O113" s="42"/>
      <c r="P113" s="191">
        <f t="shared" si="1"/>
        <v>0</v>
      </c>
      <c r="Q113" s="191">
        <v>0.00039</v>
      </c>
      <c r="R113" s="191">
        <f t="shared" si="2"/>
        <v>0.00039</v>
      </c>
      <c r="S113" s="191">
        <v>0</v>
      </c>
      <c r="T113" s="192">
        <f t="shared" si="3"/>
        <v>0</v>
      </c>
      <c r="AR113" s="24" t="s">
        <v>1073</v>
      </c>
      <c r="AT113" s="24" t="s">
        <v>513</v>
      </c>
      <c r="AU113" s="24" t="s">
        <v>79</v>
      </c>
      <c r="AY113" s="24" t="s">
        <v>161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24" t="s">
        <v>77</v>
      </c>
      <c r="BK113" s="193">
        <f t="shared" si="9"/>
        <v>0</v>
      </c>
      <c r="BL113" s="24" t="s">
        <v>277</v>
      </c>
      <c r="BM113" s="24" t="s">
        <v>2649</v>
      </c>
    </row>
    <row r="114" spans="2:65" s="1" customFormat="1" ht="22.5" customHeight="1">
      <c r="B114" s="181"/>
      <c r="C114" s="182" t="s">
        <v>1771</v>
      </c>
      <c r="D114" s="182" t="s">
        <v>165</v>
      </c>
      <c r="E114" s="183" t="s">
        <v>2650</v>
      </c>
      <c r="F114" s="184" t="s">
        <v>2651</v>
      </c>
      <c r="G114" s="185" t="s">
        <v>416</v>
      </c>
      <c r="H114" s="186">
        <v>5</v>
      </c>
      <c r="I114" s="187"/>
      <c r="J114" s="188">
        <f t="shared" si="0"/>
        <v>0</v>
      </c>
      <c r="K114" s="184" t="s">
        <v>169</v>
      </c>
      <c r="L114" s="41"/>
      <c r="M114" s="189" t="s">
        <v>5</v>
      </c>
      <c r="N114" s="190" t="s">
        <v>40</v>
      </c>
      <c r="O114" s="42"/>
      <c r="P114" s="191">
        <f t="shared" si="1"/>
        <v>0</v>
      </c>
      <c r="Q114" s="191">
        <v>0</v>
      </c>
      <c r="R114" s="191">
        <f t="shared" si="2"/>
        <v>0</v>
      </c>
      <c r="S114" s="191">
        <v>0</v>
      </c>
      <c r="T114" s="192">
        <f t="shared" si="3"/>
        <v>0</v>
      </c>
      <c r="AR114" s="24" t="s">
        <v>277</v>
      </c>
      <c r="AT114" s="24" t="s">
        <v>165</v>
      </c>
      <c r="AU114" s="24" t="s">
        <v>79</v>
      </c>
      <c r="AY114" s="24" t="s">
        <v>161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24" t="s">
        <v>77</v>
      </c>
      <c r="BK114" s="193">
        <f t="shared" si="9"/>
        <v>0</v>
      </c>
      <c r="BL114" s="24" t="s">
        <v>277</v>
      </c>
      <c r="BM114" s="24" t="s">
        <v>2652</v>
      </c>
    </row>
    <row r="115" spans="2:65" s="1" customFormat="1" ht="22.5" customHeight="1">
      <c r="B115" s="181"/>
      <c r="C115" s="234" t="s">
        <v>1999</v>
      </c>
      <c r="D115" s="234" t="s">
        <v>513</v>
      </c>
      <c r="E115" s="235" t="s">
        <v>2653</v>
      </c>
      <c r="F115" s="236" t="s">
        <v>2654</v>
      </c>
      <c r="G115" s="237" t="s">
        <v>1438</v>
      </c>
      <c r="H115" s="238">
        <v>4</v>
      </c>
      <c r="I115" s="239"/>
      <c r="J115" s="240">
        <f t="shared" si="0"/>
        <v>0</v>
      </c>
      <c r="K115" s="236" t="s">
        <v>5</v>
      </c>
      <c r="L115" s="241"/>
      <c r="M115" s="242" t="s">
        <v>5</v>
      </c>
      <c r="N115" s="243" t="s">
        <v>40</v>
      </c>
      <c r="O115" s="42"/>
      <c r="P115" s="191">
        <f t="shared" si="1"/>
        <v>0</v>
      </c>
      <c r="Q115" s="191">
        <v>0</v>
      </c>
      <c r="R115" s="191">
        <f t="shared" si="2"/>
        <v>0</v>
      </c>
      <c r="S115" s="191">
        <v>0</v>
      </c>
      <c r="T115" s="192">
        <f t="shared" si="3"/>
        <v>0</v>
      </c>
      <c r="AR115" s="24" t="s">
        <v>1073</v>
      </c>
      <c r="AT115" s="24" t="s">
        <v>513</v>
      </c>
      <c r="AU115" s="24" t="s">
        <v>79</v>
      </c>
      <c r="AY115" s="24" t="s">
        <v>161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24" t="s">
        <v>77</v>
      </c>
      <c r="BK115" s="193">
        <f t="shared" si="9"/>
        <v>0</v>
      </c>
      <c r="BL115" s="24" t="s">
        <v>277</v>
      </c>
      <c r="BM115" s="24" t="s">
        <v>2655</v>
      </c>
    </row>
    <row r="116" spans="2:65" s="1" customFormat="1" ht="22.5" customHeight="1">
      <c r="B116" s="181"/>
      <c r="C116" s="234" t="s">
        <v>2024</v>
      </c>
      <c r="D116" s="234" t="s">
        <v>513</v>
      </c>
      <c r="E116" s="235" t="s">
        <v>2656</v>
      </c>
      <c r="F116" s="236" t="s">
        <v>2657</v>
      </c>
      <c r="G116" s="237" t="s">
        <v>1438</v>
      </c>
      <c r="H116" s="238">
        <v>1</v>
      </c>
      <c r="I116" s="239"/>
      <c r="J116" s="240">
        <f t="shared" si="0"/>
        <v>0</v>
      </c>
      <c r="K116" s="236" t="s">
        <v>5</v>
      </c>
      <c r="L116" s="241"/>
      <c r="M116" s="242" t="s">
        <v>5</v>
      </c>
      <c r="N116" s="249" t="s">
        <v>40</v>
      </c>
      <c r="O116" s="195"/>
      <c r="P116" s="196">
        <f t="shared" si="1"/>
        <v>0</v>
      </c>
      <c r="Q116" s="196">
        <v>0</v>
      </c>
      <c r="R116" s="196">
        <f t="shared" si="2"/>
        <v>0</v>
      </c>
      <c r="S116" s="196">
        <v>0</v>
      </c>
      <c r="T116" s="197">
        <f t="shared" si="3"/>
        <v>0</v>
      </c>
      <c r="AR116" s="24" t="s">
        <v>1073</v>
      </c>
      <c r="AT116" s="24" t="s">
        <v>513</v>
      </c>
      <c r="AU116" s="24" t="s">
        <v>79</v>
      </c>
      <c r="AY116" s="24" t="s">
        <v>161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24" t="s">
        <v>77</v>
      </c>
      <c r="BK116" s="193">
        <f t="shared" si="9"/>
        <v>0</v>
      </c>
      <c r="BL116" s="24" t="s">
        <v>277</v>
      </c>
      <c r="BM116" s="24" t="s">
        <v>2658</v>
      </c>
    </row>
    <row r="117" spans="2:12" s="1" customFormat="1" ht="6.95" customHeight="1">
      <c r="B117" s="56"/>
      <c r="C117" s="57"/>
      <c r="D117" s="57"/>
      <c r="E117" s="57"/>
      <c r="F117" s="57"/>
      <c r="G117" s="57"/>
      <c r="H117" s="57"/>
      <c r="I117" s="134"/>
      <c r="J117" s="57"/>
      <c r="K117" s="57"/>
      <c r="L117" s="41"/>
    </row>
  </sheetData>
  <autoFilter ref="C83:K116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2659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ROUND(SUM(BE84:BE106),2)</f>
        <v>0</v>
      </c>
      <c r="G32" s="42"/>
      <c r="H32" s="42"/>
      <c r="I32" s="126">
        <v>0.21</v>
      </c>
      <c r="J32" s="125">
        <f>ROUND(ROUND((SUM(BE84:BE106)),2)*I32,2)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ROUND(SUM(BF84:BF106),2)</f>
        <v>0</v>
      </c>
      <c r="G33" s="42"/>
      <c r="H33" s="42"/>
      <c r="I33" s="126">
        <v>0.15</v>
      </c>
      <c r="J33" s="125">
        <f>ROUND(ROUND((SUM(BF84:BF106)),2)*I33,2)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ROUND(SUM(BG84:BG106),2)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ROUND(SUM(BH84:BH106),2)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ROUND(SUM(BI84:BI106),2)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05-05 - Datová síť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2536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>05-05 - Datová síť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0.017070000000000002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0.017070000000000002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2537</v>
      </c>
      <c r="F86" s="179" t="s">
        <v>2538</v>
      </c>
      <c r="I86" s="170"/>
      <c r="J86" s="180">
        <f>BK86</f>
        <v>0</v>
      </c>
      <c r="L86" s="167"/>
      <c r="M86" s="172"/>
      <c r="N86" s="173"/>
      <c r="O86" s="173"/>
      <c r="P86" s="174">
        <f>SUM(P87:P106)</f>
        <v>0</v>
      </c>
      <c r="Q86" s="173"/>
      <c r="R86" s="174">
        <f>SUM(R87:R106)</f>
        <v>0.017070000000000002</v>
      </c>
      <c r="S86" s="173"/>
      <c r="T86" s="175">
        <f>SUM(T87:T106)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SUM(BK87:BK106)</f>
        <v>0</v>
      </c>
    </row>
    <row r="87" spans="2:65" s="1" customFormat="1" ht="22.5" customHeight="1">
      <c r="B87" s="181"/>
      <c r="C87" s="182" t="s">
        <v>77</v>
      </c>
      <c r="D87" s="182" t="s">
        <v>165</v>
      </c>
      <c r="E87" s="183" t="s">
        <v>2539</v>
      </c>
      <c r="F87" s="184" t="s">
        <v>2540</v>
      </c>
      <c r="G87" s="185" t="s">
        <v>231</v>
      </c>
      <c r="H87" s="186">
        <v>51</v>
      </c>
      <c r="I87" s="187"/>
      <c r="J87" s="188">
        <f>ROUND(I87*H87,2)</f>
        <v>0</v>
      </c>
      <c r="K87" s="184" t="s">
        <v>169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277</v>
      </c>
      <c r="BM87" s="24" t="s">
        <v>2660</v>
      </c>
    </row>
    <row r="88" spans="2:65" s="1" customFormat="1" ht="22.5" customHeight="1">
      <c r="B88" s="181"/>
      <c r="C88" s="234" t="s">
        <v>79</v>
      </c>
      <c r="D88" s="234" t="s">
        <v>513</v>
      </c>
      <c r="E88" s="235" t="s">
        <v>2604</v>
      </c>
      <c r="F88" s="236" t="s">
        <v>2605</v>
      </c>
      <c r="G88" s="237" t="s">
        <v>231</v>
      </c>
      <c r="H88" s="238">
        <v>19</v>
      </c>
      <c r="I88" s="239"/>
      <c r="J88" s="240">
        <f>ROUND(I88*H88,2)</f>
        <v>0</v>
      </c>
      <c r="K88" s="236" t="s">
        <v>169</v>
      </c>
      <c r="L88" s="241"/>
      <c r="M88" s="242" t="s">
        <v>5</v>
      </c>
      <c r="N88" s="243" t="s">
        <v>40</v>
      </c>
      <c r="O88" s="42"/>
      <c r="P88" s="191">
        <f>O88*H88</f>
        <v>0</v>
      </c>
      <c r="Q88" s="191">
        <v>4E-05</v>
      </c>
      <c r="R88" s="191">
        <f>Q88*H88</f>
        <v>0.00076</v>
      </c>
      <c r="S88" s="191">
        <v>0</v>
      </c>
      <c r="T88" s="192">
        <f>S88*H88</f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277</v>
      </c>
      <c r="BM88" s="24" t="s">
        <v>2661</v>
      </c>
    </row>
    <row r="89" spans="2:47" s="1" customFormat="1" ht="27">
      <c r="B89" s="41"/>
      <c r="D89" s="208" t="s">
        <v>623</v>
      </c>
      <c r="F89" s="244" t="s">
        <v>2607</v>
      </c>
      <c r="I89" s="245"/>
      <c r="L89" s="41"/>
      <c r="M89" s="246"/>
      <c r="N89" s="42"/>
      <c r="O89" s="42"/>
      <c r="P89" s="42"/>
      <c r="Q89" s="42"/>
      <c r="R89" s="42"/>
      <c r="S89" s="42"/>
      <c r="T89" s="70"/>
      <c r="AT89" s="24" t="s">
        <v>623</v>
      </c>
      <c r="AU89" s="24" t="s">
        <v>79</v>
      </c>
    </row>
    <row r="90" spans="2:65" s="1" customFormat="1" ht="22.5" customHeight="1">
      <c r="B90" s="181"/>
      <c r="C90" s="234" t="s">
        <v>253</v>
      </c>
      <c r="D90" s="234" t="s">
        <v>513</v>
      </c>
      <c r="E90" s="235" t="s">
        <v>2608</v>
      </c>
      <c r="F90" s="236" t="s">
        <v>2609</v>
      </c>
      <c r="G90" s="237" t="s">
        <v>231</v>
      </c>
      <c r="H90" s="238">
        <v>32</v>
      </c>
      <c r="I90" s="239"/>
      <c r="J90" s="240">
        <f>ROUND(I90*H90,2)</f>
        <v>0</v>
      </c>
      <c r="K90" s="236" t="s">
        <v>169</v>
      </c>
      <c r="L90" s="241"/>
      <c r="M90" s="242" t="s">
        <v>5</v>
      </c>
      <c r="N90" s="243" t="s">
        <v>40</v>
      </c>
      <c r="O90" s="42"/>
      <c r="P90" s="191">
        <f>O90*H90</f>
        <v>0</v>
      </c>
      <c r="Q90" s="191">
        <v>7E-05</v>
      </c>
      <c r="R90" s="191">
        <f>Q90*H90</f>
        <v>0.00224</v>
      </c>
      <c r="S90" s="191">
        <v>0</v>
      </c>
      <c r="T90" s="192">
        <f>S90*H90</f>
        <v>0</v>
      </c>
      <c r="AR90" s="24" t="s">
        <v>1073</v>
      </c>
      <c r="AT90" s="24" t="s">
        <v>513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277</v>
      </c>
      <c r="BM90" s="24" t="s">
        <v>2662</v>
      </c>
    </row>
    <row r="91" spans="2:47" s="1" customFormat="1" ht="27">
      <c r="B91" s="41"/>
      <c r="D91" s="208" t="s">
        <v>623</v>
      </c>
      <c r="F91" s="244" t="s">
        <v>2611</v>
      </c>
      <c r="I91" s="245"/>
      <c r="L91" s="41"/>
      <c r="M91" s="246"/>
      <c r="N91" s="42"/>
      <c r="O91" s="42"/>
      <c r="P91" s="42"/>
      <c r="Q91" s="42"/>
      <c r="R91" s="42"/>
      <c r="S91" s="42"/>
      <c r="T91" s="70"/>
      <c r="AT91" s="24" t="s">
        <v>623</v>
      </c>
      <c r="AU91" s="24" t="s">
        <v>79</v>
      </c>
    </row>
    <row r="92" spans="2:65" s="1" customFormat="1" ht="22.5" customHeight="1">
      <c r="B92" s="181"/>
      <c r="C92" s="182" t="s">
        <v>160</v>
      </c>
      <c r="D92" s="182" t="s">
        <v>165</v>
      </c>
      <c r="E92" s="183" t="s">
        <v>2616</v>
      </c>
      <c r="F92" s="184" t="s">
        <v>2617</v>
      </c>
      <c r="G92" s="185" t="s">
        <v>231</v>
      </c>
      <c r="H92" s="186">
        <v>18</v>
      </c>
      <c r="I92" s="187"/>
      <c r="J92" s="188">
        <f>ROUND(I92*H92,2)</f>
        <v>0</v>
      </c>
      <c r="K92" s="184" t="s">
        <v>169</v>
      </c>
      <c r="L92" s="41"/>
      <c r="M92" s="189" t="s">
        <v>5</v>
      </c>
      <c r="N92" s="190" t="s">
        <v>40</v>
      </c>
      <c r="O92" s="42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24" t="s">
        <v>277</v>
      </c>
      <c r="AT92" s="24" t="s">
        <v>165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277</v>
      </c>
      <c r="BM92" s="24" t="s">
        <v>2663</v>
      </c>
    </row>
    <row r="93" spans="2:65" s="1" customFormat="1" ht="22.5" customHeight="1">
      <c r="B93" s="181"/>
      <c r="C93" s="234" t="s">
        <v>265</v>
      </c>
      <c r="D93" s="234" t="s">
        <v>513</v>
      </c>
      <c r="E93" s="235" t="s">
        <v>2619</v>
      </c>
      <c r="F93" s="236" t="s">
        <v>2620</v>
      </c>
      <c r="G93" s="237" t="s">
        <v>416</v>
      </c>
      <c r="H93" s="238">
        <v>18</v>
      </c>
      <c r="I93" s="239"/>
      <c r="J93" s="240">
        <f>ROUND(I93*H93,2)</f>
        <v>0</v>
      </c>
      <c r="K93" s="236" t="s">
        <v>169</v>
      </c>
      <c r="L93" s="241"/>
      <c r="M93" s="242" t="s">
        <v>5</v>
      </c>
      <c r="N93" s="243" t="s">
        <v>40</v>
      </c>
      <c r="O93" s="42"/>
      <c r="P93" s="191">
        <f>O93*H93</f>
        <v>0</v>
      </c>
      <c r="Q93" s="191">
        <v>0.00039</v>
      </c>
      <c r="R93" s="191">
        <f>Q93*H93</f>
        <v>0.00702</v>
      </c>
      <c r="S93" s="191">
        <v>0</v>
      </c>
      <c r="T93" s="192">
        <f>S93*H93</f>
        <v>0</v>
      </c>
      <c r="AR93" s="24" t="s">
        <v>1073</v>
      </c>
      <c r="AT93" s="24" t="s">
        <v>513</v>
      </c>
      <c r="AU93" s="24" t="s">
        <v>79</v>
      </c>
      <c r="AY93" s="24" t="s">
        <v>161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77</v>
      </c>
      <c r="BK93" s="193">
        <f>ROUND(I93*H93,2)</f>
        <v>0</v>
      </c>
      <c r="BL93" s="24" t="s">
        <v>277</v>
      </c>
      <c r="BM93" s="24" t="s">
        <v>2664</v>
      </c>
    </row>
    <row r="94" spans="2:65" s="1" customFormat="1" ht="31.5" customHeight="1">
      <c r="B94" s="181"/>
      <c r="C94" s="182" t="s">
        <v>260</v>
      </c>
      <c r="D94" s="182" t="s">
        <v>165</v>
      </c>
      <c r="E94" s="183" t="s">
        <v>2547</v>
      </c>
      <c r="F94" s="184" t="s">
        <v>2548</v>
      </c>
      <c r="G94" s="185" t="s">
        <v>416</v>
      </c>
      <c r="H94" s="186">
        <v>19</v>
      </c>
      <c r="I94" s="187"/>
      <c r="J94" s="188">
        <f>ROUND(I94*H94,2)</f>
        <v>0</v>
      </c>
      <c r="K94" s="184" t="s">
        <v>169</v>
      </c>
      <c r="L94" s="41"/>
      <c r="M94" s="189" t="s">
        <v>5</v>
      </c>
      <c r="N94" s="190" t="s">
        <v>40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277</v>
      </c>
      <c r="AT94" s="24" t="s">
        <v>165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2665</v>
      </c>
    </row>
    <row r="95" spans="2:51" s="12" customFormat="1" ht="13.5">
      <c r="B95" s="198"/>
      <c r="D95" s="208" t="s">
        <v>217</v>
      </c>
      <c r="E95" s="217" t="s">
        <v>5</v>
      </c>
      <c r="F95" s="218" t="s">
        <v>2666</v>
      </c>
      <c r="H95" s="219">
        <v>19</v>
      </c>
      <c r="I95" s="203"/>
      <c r="L95" s="198"/>
      <c r="M95" s="204"/>
      <c r="N95" s="205"/>
      <c r="O95" s="205"/>
      <c r="P95" s="205"/>
      <c r="Q95" s="205"/>
      <c r="R95" s="205"/>
      <c r="S95" s="205"/>
      <c r="T95" s="206"/>
      <c r="AT95" s="200" t="s">
        <v>217</v>
      </c>
      <c r="AU95" s="200" t="s">
        <v>79</v>
      </c>
      <c r="AV95" s="12" t="s">
        <v>79</v>
      </c>
      <c r="AW95" s="12" t="s">
        <v>33</v>
      </c>
      <c r="AX95" s="12" t="s">
        <v>77</v>
      </c>
      <c r="AY95" s="200" t="s">
        <v>161</v>
      </c>
    </row>
    <row r="96" spans="2:65" s="1" customFormat="1" ht="22.5" customHeight="1">
      <c r="B96" s="181"/>
      <c r="C96" s="234" t="s">
        <v>180</v>
      </c>
      <c r="D96" s="234" t="s">
        <v>513</v>
      </c>
      <c r="E96" s="235" t="s">
        <v>2550</v>
      </c>
      <c r="F96" s="236" t="s">
        <v>2551</v>
      </c>
      <c r="G96" s="237" t="s">
        <v>416</v>
      </c>
      <c r="H96" s="238">
        <v>10</v>
      </c>
      <c r="I96" s="239"/>
      <c r="J96" s="240">
        <f>ROUND(I96*H96,2)</f>
        <v>0</v>
      </c>
      <c r="K96" s="236" t="s">
        <v>169</v>
      </c>
      <c r="L96" s="241"/>
      <c r="M96" s="242" t="s">
        <v>5</v>
      </c>
      <c r="N96" s="243" t="s">
        <v>40</v>
      </c>
      <c r="O96" s="42"/>
      <c r="P96" s="191">
        <f>O96*H96</f>
        <v>0</v>
      </c>
      <c r="Q96" s="191">
        <v>5E-05</v>
      </c>
      <c r="R96" s="191">
        <f>Q96*H96</f>
        <v>0.0005</v>
      </c>
      <c r="S96" s="191">
        <v>0</v>
      </c>
      <c r="T96" s="192">
        <f>S96*H96</f>
        <v>0</v>
      </c>
      <c r="AR96" s="24" t="s">
        <v>1073</v>
      </c>
      <c r="AT96" s="24" t="s">
        <v>513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277</v>
      </c>
      <c r="BM96" s="24" t="s">
        <v>2667</v>
      </c>
    </row>
    <row r="97" spans="2:47" s="1" customFormat="1" ht="27">
      <c r="B97" s="41"/>
      <c r="D97" s="208" t="s">
        <v>623</v>
      </c>
      <c r="F97" s="244" t="s">
        <v>2553</v>
      </c>
      <c r="I97" s="245"/>
      <c r="L97" s="41"/>
      <c r="M97" s="246"/>
      <c r="N97" s="42"/>
      <c r="O97" s="42"/>
      <c r="P97" s="42"/>
      <c r="Q97" s="42"/>
      <c r="R97" s="42"/>
      <c r="S97" s="42"/>
      <c r="T97" s="70"/>
      <c r="AT97" s="24" t="s">
        <v>623</v>
      </c>
      <c r="AU97" s="24" t="s">
        <v>79</v>
      </c>
    </row>
    <row r="98" spans="2:65" s="1" customFormat="1" ht="22.5" customHeight="1">
      <c r="B98" s="181"/>
      <c r="C98" s="234" t="s">
        <v>184</v>
      </c>
      <c r="D98" s="234" t="s">
        <v>513</v>
      </c>
      <c r="E98" s="235" t="s">
        <v>2406</v>
      </c>
      <c r="F98" s="236" t="s">
        <v>2407</v>
      </c>
      <c r="G98" s="237" t="s">
        <v>416</v>
      </c>
      <c r="H98" s="238">
        <v>7</v>
      </c>
      <c r="I98" s="239"/>
      <c r="J98" s="240">
        <f>ROUND(I98*H98,2)</f>
        <v>0</v>
      </c>
      <c r="K98" s="236" t="s">
        <v>169</v>
      </c>
      <c r="L98" s="241"/>
      <c r="M98" s="242" t="s">
        <v>5</v>
      </c>
      <c r="N98" s="243" t="s">
        <v>40</v>
      </c>
      <c r="O98" s="42"/>
      <c r="P98" s="191">
        <f>O98*H98</f>
        <v>0</v>
      </c>
      <c r="Q98" s="191">
        <v>9E-05</v>
      </c>
      <c r="R98" s="191">
        <f>Q98*H98</f>
        <v>0.00063</v>
      </c>
      <c r="S98" s="191">
        <v>0</v>
      </c>
      <c r="T98" s="192">
        <f>S98*H98</f>
        <v>0</v>
      </c>
      <c r="AR98" s="24" t="s">
        <v>1073</v>
      </c>
      <c r="AT98" s="24" t="s">
        <v>513</v>
      </c>
      <c r="AU98" s="24" t="s">
        <v>79</v>
      </c>
      <c r="AY98" s="24" t="s">
        <v>161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4" t="s">
        <v>77</v>
      </c>
      <c r="BK98" s="193">
        <f>ROUND(I98*H98,2)</f>
        <v>0</v>
      </c>
      <c r="BL98" s="24" t="s">
        <v>277</v>
      </c>
      <c r="BM98" s="24" t="s">
        <v>2668</v>
      </c>
    </row>
    <row r="99" spans="2:47" s="1" customFormat="1" ht="27">
      <c r="B99" s="41"/>
      <c r="D99" s="208" t="s">
        <v>623</v>
      </c>
      <c r="F99" s="244" t="s">
        <v>2409</v>
      </c>
      <c r="I99" s="245"/>
      <c r="L99" s="41"/>
      <c r="M99" s="246"/>
      <c r="N99" s="42"/>
      <c r="O99" s="42"/>
      <c r="P99" s="42"/>
      <c r="Q99" s="42"/>
      <c r="R99" s="42"/>
      <c r="S99" s="42"/>
      <c r="T99" s="70"/>
      <c r="AT99" s="24" t="s">
        <v>623</v>
      </c>
      <c r="AU99" s="24" t="s">
        <v>79</v>
      </c>
    </row>
    <row r="100" spans="2:65" s="1" customFormat="1" ht="22.5" customHeight="1">
      <c r="B100" s="181"/>
      <c r="C100" s="234" t="s">
        <v>188</v>
      </c>
      <c r="D100" s="234" t="s">
        <v>513</v>
      </c>
      <c r="E100" s="235" t="s">
        <v>2401</v>
      </c>
      <c r="F100" s="236" t="s">
        <v>2402</v>
      </c>
      <c r="G100" s="237" t="s">
        <v>416</v>
      </c>
      <c r="H100" s="238">
        <v>2</v>
      </c>
      <c r="I100" s="239"/>
      <c r="J100" s="240">
        <f>ROUND(I100*H100,2)</f>
        <v>0</v>
      </c>
      <c r="K100" s="236" t="s">
        <v>169</v>
      </c>
      <c r="L100" s="241"/>
      <c r="M100" s="242" t="s">
        <v>5</v>
      </c>
      <c r="N100" s="243" t="s">
        <v>40</v>
      </c>
      <c r="O100" s="42"/>
      <c r="P100" s="191">
        <f>O100*H100</f>
        <v>0</v>
      </c>
      <c r="Q100" s="191">
        <v>4E-05</v>
      </c>
      <c r="R100" s="191">
        <f>Q100*H100</f>
        <v>8E-05</v>
      </c>
      <c r="S100" s="191">
        <v>0</v>
      </c>
      <c r="T100" s="192">
        <f>S100*H100</f>
        <v>0</v>
      </c>
      <c r="AR100" s="24" t="s">
        <v>1073</v>
      </c>
      <c r="AT100" s="24" t="s">
        <v>513</v>
      </c>
      <c r="AU100" s="24" t="s">
        <v>79</v>
      </c>
      <c r="AY100" s="24" t="s">
        <v>161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77</v>
      </c>
      <c r="BK100" s="193">
        <f>ROUND(I100*H100,2)</f>
        <v>0</v>
      </c>
      <c r="BL100" s="24" t="s">
        <v>277</v>
      </c>
      <c r="BM100" s="24" t="s">
        <v>2669</v>
      </c>
    </row>
    <row r="101" spans="2:47" s="1" customFormat="1" ht="27">
      <c r="B101" s="41"/>
      <c r="D101" s="208" t="s">
        <v>623</v>
      </c>
      <c r="F101" s="244" t="s">
        <v>2405</v>
      </c>
      <c r="I101" s="245"/>
      <c r="L101" s="41"/>
      <c r="M101" s="246"/>
      <c r="N101" s="42"/>
      <c r="O101" s="42"/>
      <c r="P101" s="42"/>
      <c r="Q101" s="42"/>
      <c r="R101" s="42"/>
      <c r="S101" s="42"/>
      <c r="T101" s="70"/>
      <c r="AT101" s="24" t="s">
        <v>623</v>
      </c>
      <c r="AU101" s="24" t="s">
        <v>79</v>
      </c>
    </row>
    <row r="102" spans="2:65" s="1" customFormat="1" ht="22.5" customHeight="1">
      <c r="B102" s="181"/>
      <c r="C102" s="182" t="s">
        <v>274</v>
      </c>
      <c r="D102" s="182" t="s">
        <v>165</v>
      </c>
      <c r="E102" s="183" t="s">
        <v>2561</v>
      </c>
      <c r="F102" s="184" t="s">
        <v>2562</v>
      </c>
      <c r="G102" s="185" t="s">
        <v>231</v>
      </c>
      <c r="H102" s="186">
        <v>292</v>
      </c>
      <c r="I102" s="187"/>
      <c r="J102" s="188">
        <f>ROUND(I102*H102,2)</f>
        <v>0</v>
      </c>
      <c r="K102" s="184" t="s">
        <v>169</v>
      </c>
      <c r="L102" s="41"/>
      <c r="M102" s="189" t="s">
        <v>5</v>
      </c>
      <c r="N102" s="190" t="s">
        <v>40</v>
      </c>
      <c r="O102" s="42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24" t="s">
        <v>277</v>
      </c>
      <c r="AT102" s="24" t="s">
        <v>165</v>
      </c>
      <c r="AU102" s="24" t="s">
        <v>79</v>
      </c>
      <c r="AY102" s="24" t="s">
        <v>161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77</v>
      </c>
      <c r="BK102" s="193">
        <f>ROUND(I102*H102,2)</f>
        <v>0</v>
      </c>
      <c r="BL102" s="24" t="s">
        <v>277</v>
      </c>
      <c r="BM102" s="24" t="s">
        <v>2670</v>
      </c>
    </row>
    <row r="103" spans="2:65" s="1" customFormat="1" ht="22.5" customHeight="1">
      <c r="B103" s="181"/>
      <c r="C103" s="234" t="s">
        <v>479</v>
      </c>
      <c r="D103" s="234" t="s">
        <v>513</v>
      </c>
      <c r="E103" s="235" t="s">
        <v>2671</v>
      </c>
      <c r="F103" s="236" t="s">
        <v>2672</v>
      </c>
      <c r="G103" s="237" t="s">
        <v>231</v>
      </c>
      <c r="H103" s="238">
        <v>292</v>
      </c>
      <c r="I103" s="239"/>
      <c r="J103" s="240">
        <f>ROUND(I103*H103,2)</f>
        <v>0</v>
      </c>
      <c r="K103" s="236" t="s">
        <v>5</v>
      </c>
      <c r="L103" s="241"/>
      <c r="M103" s="242" t="s">
        <v>5</v>
      </c>
      <c r="N103" s="243" t="s">
        <v>40</v>
      </c>
      <c r="O103" s="42"/>
      <c r="P103" s="191">
        <f>O103*H103</f>
        <v>0</v>
      </c>
      <c r="Q103" s="191">
        <v>2E-05</v>
      </c>
      <c r="R103" s="191">
        <f>Q103*H103</f>
        <v>0.005840000000000001</v>
      </c>
      <c r="S103" s="191">
        <v>0</v>
      </c>
      <c r="T103" s="192">
        <f>S103*H103</f>
        <v>0</v>
      </c>
      <c r="AR103" s="24" t="s">
        <v>1073</v>
      </c>
      <c r="AT103" s="24" t="s">
        <v>513</v>
      </c>
      <c r="AU103" s="24" t="s">
        <v>79</v>
      </c>
      <c r="AY103" s="24" t="s">
        <v>161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4" t="s">
        <v>77</v>
      </c>
      <c r="BK103" s="193">
        <f>ROUND(I103*H103,2)</f>
        <v>0</v>
      </c>
      <c r="BL103" s="24" t="s">
        <v>277</v>
      </c>
      <c r="BM103" s="24" t="s">
        <v>2673</v>
      </c>
    </row>
    <row r="104" spans="2:47" s="1" customFormat="1" ht="27">
      <c r="B104" s="41"/>
      <c r="D104" s="208" t="s">
        <v>623</v>
      </c>
      <c r="F104" s="244" t="s">
        <v>2567</v>
      </c>
      <c r="I104" s="245"/>
      <c r="L104" s="41"/>
      <c r="M104" s="246"/>
      <c r="N104" s="42"/>
      <c r="O104" s="42"/>
      <c r="P104" s="42"/>
      <c r="Q104" s="42"/>
      <c r="R104" s="42"/>
      <c r="S104" s="42"/>
      <c r="T104" s="70"/>
      <c r="AT104" s="24" t="s">
        <v>623</v>
      </c>
      <c r="AU104" s="24" t="s">
        <v>79</v>
      </c>
    </row>
    <row r="105" spans="2:65" s="1" customFormat="1" ht="22.5" customHeight="1">
      <c r="B105" s="181"/>
      <c r="C105" s="182" t="s">
        <v>1444</v>
      </c>
      <c r="D105" s="182" t="s">
        <v>165</v>
      </c>
      <c r="E105" s="183" t="s">
        <v>2674</v>
      </c>
      <c r="F105" s="184" t="s">
        <v>2675</v>
      </c>
      <c r="G105" s="185" t="s">
        <v>416</v>
      </c>
      <c r="H105" s="186">
        <v>10</v>
      </c>
      <c r="I105" s="187"/>
      <c r="J105" s="188">
        <f>ROUND(I105*H105,2)</f>
        <v>0</v>
      </c>
      <c r="K105" s="184" t="s">
        <v>169</v>
      </c>
      <c r="L105" s="41"/>
      <c r="M105" s="189" t="s">
        <v>5</v>
      </c>
      <c r="N105" s="190" t="s">
        <v>40</v>
      </c>
      <c r="O105" s="42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24" t="s">
        <v>277</v>
      </c>
      <c r="AT105" s="24" t="s">
        <v>165</v>
      </c>
      <c r="AU105" s="24" t="s">
        <v>79</v>
      </c>
      <c r="AY105" s="24" t="s">
        <v>161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4" t="s">
        <v>77</v>
      </c>
      <c r="BK105" s="193">
        <f>ROUND(I105*H105,2)</f>
        <v>0</v>
      </c>
      <c r="BL105" s="24" t="s">
        <v>277</v>
      </c>
      <c r="BM105" s="24" t="s">
        <v>2676</v>
      </c>
    </row>
    <row r="106" spans="2:65" s="1" customFormat="1" ht="22.5" customHeight="1">
      <c r="B106" s="181"/>
      <c r="C106" s="234" t="s">
        <v>1771</v>
      </c>
      <c r="D106" s="234" t="s">
        <v>513</v>
      </c>
      <c r="E106" s="235" t="s">
        <v>2677</v>
      </c>
      <c r="F106" s="236" t="s">
        <v>2678</v>
      </c>
      <c r="G106" s="237" t="s">
        <v>416</v>
      </c>
      <c r="H106" s="238">
        <v>10</v>
      </c>
      <c r="I106" s="239"/>
      <c r="J106" s="240">
        <f>ROUND(I106*H106,2)</f>
        <v>0</v>
      </c>
      <c r="K106" s="236" t="s">
        <v>5</v>
      </c>
      <c r="L106" s="241"/>
      <c r="M106" s="242" t="s">
        <v>5</v>
      </c>
      <c r="N106" s="249" t="s">
        <v>40</v>
      </c>
      <c r="O106" s="195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AR106" s="24" t="s">
        <v>1073</v>
      </c>
      <c r="AT106" s="24" t="s">
        <v>513</v>
      </c>
      <c r="AU106" s="24" t="s">
        <v>79</v>
      </c>
      <c r="AY106" s="24" t="s">
        <v>161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77</v>
      </c>
      <c r="BK106" s="193">
        <f>ROUND(I106*H106,2)</f>
        <v>0</v>
      </c>
      <c r="BL106" s="24" t="s">
        <v>277</v>
      </c>
      <c r="BM106" s="24" t="s">
        <v>2679</v>
      </c>
    </row>
    <row r="107" spans="2:12" s="1" customFormat="1" ht="6.95" customHeight="1">
      <c r="B107" s="56"/>
      <c r="C107" s="57"/>
      <c r="D107" s="57"/>
      <c r="E107" s="57"/>
      <c r="F107" s="57"/>
      <c r="G107" s="57"/>
      <c r="H107" s="57"/>
      <c r="I107" s="134"/>
      <c r="J107" s="57"/>
      <c r="K107" s="57"/>
      <c r="L107" s="41"/>
    </row>
  </sheetData>
  <autoFilter ref="C83:K106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2680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ROUND(SUM(BE84:BE97),2)</f>
        <v>0</v>
      </c>
      <c r="G32" s="42"/>
      <c r="H32" s="42"/>
      <c r="I32" s="126">
        <v>0.21</v>
      </c>
      <c r="J32" s="125">
        <f>ROUND(ROUND((SUM(BE84:BE97)),2)*I32,2)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ROUND(SUM(BF84:BF97),2)</f>
        <v>0</v>
      </c>
      <c r="G33" s="42"/>
      <c r="H33" s="42"/>
      <c r="I33" s="126">
        <v>0.15</v>
      </c>
      <c r="J33" s="125">
        <f>ROUND(ROUND((SUM(BF84:BF97)),2)*I33,2)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ROUND(SUM(BG84:BG97),2)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ROUND(SUM(BH84:BH97),2)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ROUND(SUM(BI84:BI97),2)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 xml:space="preserve">06-06 - Osvětlení 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2387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 xml:space="preserve">06-06 - Osvětlení 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2388</v>
      </c>
      <c r="F86" s="179" t="s">
        <v>2389</v>
      </c>
      <c r="I86" s="170"/>
      <c r="J86" s="180">
        <f>BK86</f>
        <v>0</v>
      </c>
      <c r="L86" s="167"/>
      <c r="M86" s="172"/>
      <c r="N86" s="173"/>
      <c r="O86" s="173"/>
      <c r="P86" s="174">
        <f>SUM(P87:P97)</f>
        <v>0</v>
      </c>
      <c r="Q86" s="173"/>
      <c r="R86" s="174">
        <f>SUM(R87:R97)</f>
        <v>0</v>
      </c>
      <c r="S86" s="173"/>
      <c r="T86" s="175">
        <f>SUM(T87:T97)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SUM(BK87:BK97)</f>
        <v>0</v>
      </c>
    </row>
    <row r="87" spans="2:65" s="1" customFormat="1" ht="22.5" customHeight="1">
      <c r="B87" s="181"/>
      <c r="C87" s="182" t="s">
        <v>160</v>
      </c>
      <c r="D87" s="182" t="s">
        <v>165</v>
      </c>
      <c r="E87" s="183" t="s">
        <v>2681</v>
      </c>
      <c r="F87" s="184" t="s">
        <v>2682</v>
      </c>
      <c r="G87" s="185" t="s">
        <v>416</v>
      </c>
      <c r="H87" s="186">
        <v>10</v>
      </c>
      <c r="I87" s="187"/>
      <c r="J87" s="188">
        <f aca="true" t="shared" si="0" ref="J87:J93">ROUND(I87*H87,2)</f>
        <v>0</v>
      </c>
      <c r="K87" s="184" t="s">
        <v>5</v>
      </c>
      <c r="L87" s="41"/>
      <c r="M87" s="189" t="s">
        <v>5</v>
      </c>
      <c r="N87" s="190" t="s">
        <v>40</v>
      </c>
      <c r="O87" s="42"/>
      <c r="P87" s="191">
        <f aca="true" t="shared" si="1" ref="P87:P93">O87*H87</f>
        <v>0</v>
      </c>
      <c r="Q87" s="191">
        <v>0</v>
      </c>
      <c r="R87" s="191">
        <f aca="true" t="shared" si="2" ref="R87:R93">Q87*H87</f>
        <v>0</v>
      </c>
      <c r="S87" s="191">
        <v>0</v>
      </c>
      <c r="T87" s="192">
        <f aca="true" t="shared" si="3" ref="T87:T93"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 aca="true" t="shared" si="4" ref="BE87:BE93">IF(N87="základní",J87,0)</f>
        <v>0</v>
      </c>
      <c r="BF87" s="193">
        <f aca="true" t="shared" si="5" ref="BF87:BF93">IF(N87="snížená",J87,0)</f>
        <v>0</v>
      </c>
      <c r="BG87" s="193">
        <f aca="true" t="shared" si="6" ref="BG87:BG93">IF(N87="zákl. přenesená",J87,0)</f>
        <v>0</v>
      </c>
      <c r="BH87" s="193">
        <f aca="true" t="shared" si="7" ref="BH87:BH93">IF(N87="sníž. přenesená",J87,0)</f>
        <v>0</v>
      </c>
      <c r="BI87" s="193">
        <f aca="true" t="shared" si="8" ref="BI87:BI93">IF(N87="nulová",J87,0)</f>
        <v>0</v>
      </c>
      <c r="BJ87" s="24" t="s">
        <v>77</v>
      </c>
      <c r="BK87" s="193">
        <f aca="true" t="shared" si="9" ref="BK87:BK93">ROUND(I87*H87,2)</f>
        <v>0</v>
      </c>
      <c r="BL87" s="24" t="s">
        <v>277</v>
      </c>
      <c r="BM87" s="24" t="s">
        <v>2683</v>
      </c>
    </row>
    <row r="88" spans="2:65" s="1" customFormat="1" ht="22.5" customHeight="1">
      <c r="B88" s="181"/>
      <c r="C88" s="234" t="s">
        <v>265</v>
      </c>
      <c r="D88" s="234" t="s">
        <v>513</v>
      </c>
      <c r="E88" s="235" t="s">
        <v>2684</v>
      </c>
      <c r="F88" s="236" t="s">
        <v>2685</v>
      </c>
      <c r="G88" s="237" t="s">
        <v>416</v>
      </c>
      <c r="H88" s="238">
        <v>8</v>
      </c>
      <c r="I88" s="239"/>
      <c r="J88" s="240">
        <f t="shared" si="0"/>
        <v>0</v>
      </c>
      <c r="K88" s="236" t="s">
        <v>5</v>
      </c>
      <c r="L88" s="241"/>
      <c r="M88" s="242" t="s">
        <v>5</v>
      </c>
      <c r="N88" s="243" t="s">
        <v>40</v>
      </c>
      <c r="O88" s="42"/>
      <c r="P88" s="191">
        <f t="shared" si="1"/>
        <v>0</v>
      </c>
      <c r="Q88" s="191">
        <v>0</v>
      </c>
      <c r="R88" s="191">
        <f t="shared" si="2"/>
        <v>0</v>
      </c>
      <c r="S88" s="191">
        <v>0</v>
      </c>
      <c r="T88" s="192">
        <f t="shared" si="3"/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24" t="s">
        <v>77</v>
      </c>
      <c r="BK88" s="193">
        <f t="shared" si="9"/>
        <v>0</v>
      </c>
      <c r="BL88" s="24" t="s">
        <v>277</v>
      </c>
      <c r="BM88" s="24" t="s">
        <v>2686</v>
      </c>
    </row>
    <row r="89" spans="2:65" s="1" customFormat="1" ht="22.5" customHeight="1">
      <c r="B89" s="181"/>
      <c r="C89" s="234" t="s">
        <v>260</v>
      </c>
      <c r="D89" s="234" t="s">
        <v>513</v>
      </c>
      <c r="E89" s="235" t="s">
        <v>2687</v>
      </c>
      <c r="F89" s="236" t="s">
        <v>2688</v>
      </c>
      <c r="G89" s="237" t="s">
        <v>416</v>
      </c>
      <c r="H89" s="238">
        <v>2</v>
      </c>
      <c r="I89" s="239"/>
      <c r="J89" s="240">
        <f t="shared" si="0"/>
        <v>0</v>
      </c>
      <c r="K89" s="236" t="s">
        <v>5</v>
      </c>
      <c r="L89" s="241"/>
      <c r="M89" s="242" t="s">
        <v>5</v>
      </c>
      <c r="N89" s="243" t="s">
        <v>40</v>
      </c>
      <c r="O89" s="42"/>
      <c r="P89" s="191">
        <f t="shared" si="1"/>
        <v>0</v>
      </c>
      <c r="Q89" s="191">
        <v>0</v>
      </c>
      <c r="R89" s="191">
        <f t="shared" si="2"/>
        <v>0</v>
      </c>
      <c r="S89" s="191">
        <v>0</v>
      </c>
      <c r="T89" s="192">
        <f t="shared" si="3"/>
        <v>0</v>
      </c>
      <c r="AR89" s="24" t="s">
        <v>1073</v>
      </c>
      <c r="AT89" s="24" t="s">
        <v>513</v>
      </c>
      <c r="AU89" s="24" t="s">
        <v>79</v>
      </c>
      <c r="AY89" s="24" t="s">
        <v>161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24" t="s">
        <v>77</v>
      </c>
      <c r="BK89" s="193">
        <f t="shared" si="9"/>
        <v>0</v>
      </c>
      <c r="BL89" s="24" t="s">
        <v>277</v>
      </c>
      <c r="BM89" s="24" t="s">
        <v>2689</v>
      </c>
    </row>
    <row r="90" spans="2:65" s="1" customFormat="1" ht="22.5" customHeight="1">
      <c r="B90" s="181"/>
      <c r="C90" s="182" t="s">
        <v>180</v>
      </c>
      <c r="D90" s="182" t="s">
        <v>165</v>
      </c>
      <c r="E90" s="183" t="s">
        <v>2690</v>
      </c>
      <c r="F90" s="184" t="s">
        <v>2691</v>
      </c>
      <c r="G90" s="185" t="s">
        <v>416</v>
      </c>
      <c r="H90" s="186">
        <v>14</v>
      </c>
      <c r="I90" s="187"/>
      <c r="J90" s="188">
        <f t="shared" si="0"/>
        <v>0</v>
      </c>
      <c r="K90" s="184" t="s">
        <v>5</v>
      </c>
      <c r="L90" s="41"/>
      <c r="M90" s="189" t="s">
        <v>5</v>
      </c>
      <c r="N90" s="190" t="s">
        <v>40</v>
      </c>
      <c r="O90" s="42"/>
      <c r="P90" s="191">
        <f t="shared" si="1"/>
        <v>0</v>
      </c>
      <c r="Q90" s="191">
        <v>0</v>
      </c>
      <c r="R90" s="191">
        <f t="shared" si="2"/>
        <v>0</v>
      </c>
      <c r="S90" s="191">
        <v>0</v>
      </c>
      <c r="T90" s="192">
        <f t="shared" si="3"/>
        <v>0</v>
      </c>
      <c r="AR90" s="24" t="s">
        <v>277</v>
      </c>
      <c r="AT90" s="24" t="s">
        <v>165</v>
      </c>
      <c r="AU90" s="24" t="s">
        <v>79</v>
      </c>
      <c r="AY90" s="24" t="s">
        <v>161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24" t="s">
        <v>77</v>
      </c>
      <c r="BK90" s="193">
        <f t="shared" si="9"/>
        <v>0</v>
      </c>
      <c r="BL90" s="24" t="s">
        <v>277</v>
      </c>
      <c r="BM90" s="24" t="s">
        <v>2692</v>
      </c>
    </row>
    <row r="91" spans="2:65" s="1" customFormat="1" ht="22.5" customHeight="1">
      <c r="B91" s="181"/>
      <c r="C91" s="234" t="s">
        <v>184</v>
      </c>
      <c r="D91" s="234" t="s">
        <v>513</v>
      </c>
      <c r="E91" s="235" t="s">
        <v>2693</v>
      </c>
      <c r="F91" s="236" t="s">
        <v>2694</v>
      </c>
      <c r="G91" s="237" t="s">
        <v>2695</v>
      </c>
      <c r="H91" s="238">
        <v>14</v>
      </c>
      <c r="I91" s="239"/>
      <c r="J91" s="240">
        <f t="shared" si="0"/>
        <v>0</v>
      </c>
      <c r="K91" s="236" t="s">
        <v>5</v>
      </c>
      <c r="L91" s="241"/>
      <c r="M91" s="242" t="s">
        <v>5</v>
      </c>
      <c r="N91" s="243" t="s">
        <v>40</v>
      </c>
      <c r="O91" s="42"/>
      <c r="P91" s="191">
        <f t="shared" si="1"/>
        <v>0</v>
      </c>
      <c r="Q91" s="191">
        <v>0</v>
      </c>
      <c r="R91" s="191">
        <f t="shared" si="2"/>
        <v>0</v>
      </c>
      <c r="S91" s="191">
        <v>0</v>
      </c>
      <c r="T91" s="192">
        <f t="shared" si="3"/>
        <v>0</v>
      </c>
      <c r="AR91" s="24" t="s">
        <v>1073</v>
      </c>
      <c r="AT91" s="24" t="s">
        <v>513</v>
      </c>
      <c r="AU91" s="24" t="s">
        <v>79</v>
      </c>
      <c r="AY91" s="24" t="s">
        <v>161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24" t="s">
        <v>77</v>
      </c>
      <c r="BK91" s="193">
        <f t="shared" si="9"/>
        <v>0</v>
      </c>
      <c r="BL91" s="24" t="s">
        <v>277</v>
      </c>
      <c r="BM91" s="24" t="s">
        <v>2696</v>
      </c>
    </row>
    <row r="92" spans="2:65" s="1" customFormat="1" ht="22.5" customHeight="1">
      <c r="B92" s="181"/>
      <c r="C92" s="182" t="s">
        <v>253</v>
      </c>
      <c r="D92" s="182" t="s">
        <v>165</v>
      </c>
      <c r="E92" s="183" t="s">
        <v>2697</v>
      </c>
      <c r="F92" s="184" t="s">
        <v>2698</v>
      </c>
      <c r="G92" s="185" t="s">
        <v>231</v>
      </c>
      <c r="H92" s="186">
        <v>75</v>
      </c>
      <c r="I92" s="187"/>
      <c r="J92" s="188">
        <f t="shared" si="0"/>
        <v>0</v>
      </c>
      <c r="K92" s="184" t="s">
        <v>169</v>
      </c>
      <c r="L92" s="41"/>
      <c r="M92" s="189" t="s">
        <v>5</v>
      </c>
      <c r="N92" s="190" t="s">
        <v>40</v>
      </c>
      <c r="O92" s="42"/>
      <c r="P92" s="191">
        <f t="shared" si="1"/>
        <v>0</v>
      </c>
      <c r="Q92" s="191">
        <v>0</v>
      </c>
      <c r="R92" s="191">
        <f t="shared" si="2"/>
        <v>0</v>
      </c>
      <c r="S92" s="191">
        <v>0</v>
      </c>
      <c r="T92" s="192">
        <f t="shared" si="3"/>
        <v>0</v>
      </c>
      <c r="AR92" s="24" t="s">
        <v>277</v>
      </c>
      <c r="AT92" s="24" t="s">
        <v>165</v>
      </c>
      <c r="AU92" s="24" t="s">
        <v>79</v>
      </c>
      <c r="AY92" s="24" t="s">
        <v>161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24" t="s">
        <v>77</v>
      </c>
      <c r="BK92" s="193">
        <f t="shared" si="9"/>
        <v>0</v>
      </c>
      <c r="BL92" s="24" t="s">
        <v>277</v>
      </c>
      <c r="BM92" s="24" t="s">
        <v>2699</v>
      </c>
    </row>
    <row r="93" spans="2:65" s="1" customFormat="1" ht="22.5" customHeight="1">
      <c r="B93" s="181"/>
      <c r="C93" s="234" t="s">
        <v>215</v>
      </c>
      <c r="D93" s="234" t="s">
        <v>513</v>
      </c>
      <c r="E93" s="235" t="s">
        <v>2700</v>
      </c>
      <c r="F93" s="236" t="s">
        <v>2701</v>
      </c>
      <c r="G93" s="237" t="s">
        <v>416</v>
      </c>
      <c r="H93" s="238">
        <v>75</v>
      </c>
      <c r="I93" s="239"/>
      <c r="J93" s="240">
        <f t="shared" si="0"/>
        <v>0</v>
      </c>
      <c r="K93" s="236" t="s">
        <v>5</v>
      </c>
      <c r="L93" s="241"/>
      <c r="M93" s="242" t="s">
        <v>5</v>
      </c>
      <c r="N93" s="243" t="s">
        <v>40</v>
      </c>
      <c r="O93" s="42"/>
      <c r="P93" s="191">
        <f t="shared" si="1"/>
        <v>0</v>
      </c>
      <c r="Q93" s="191">
        <v>0</v>
      </c>
      <c r="R93" s="191">
        <f t="shared" si="2"/>
        <v>0</v>
      </c>
      <c r="S93" s="191">
        <v>0</v>
      </c>
      <c r="T93" s="192">
        <f t="shared" si="3"/>
        <v>0</v>
      </c>
      <c r="AR93" s="24" t="s">
        <v>1073</v>
      </c>
      <c r="AT93" s="24" t="s">
        <v>513</v>
      </c>
      <c r="AU93" s="24" t="s">
        <v>79</v>
      </c>
      <c r="AY93" s="24" t="s">
        <v>161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24" t="s">
        <v>77</v>
      </c>
      <c r="BK93" s="193">
        <f t="shared" si="9"/>
        <v>0</v>
      </c>
      <c r="BL93" s="24" t="s">
        <v>277</v>
      </c>
      <c r="BM93" s="24" t="s">
        <v>2702</v>
      </c>
    </row>
    <row r="94" spans="2:51" s="12" customFormat="1" ht="13.5">
      <c r="B94" s="198"/>
      <c r="D94" s="208" t="s">
        <v>217</v>
      </c>
      <c r="E94" s="217" t="s">
        <v>5</v>
      </c>
      <c r="F94" s="218" t="s">
        <v>2703</v>
      </c>
      <c r="H94" s="219">
        <v>75</v>
      </c>
      <c r="I94" s="203"/>
      <c r="L94" s="198"/>
      <c r="M94" s="204"/>
      <c r="N94" s="205"/>
      <c r="O94" s="205"/>
      <c r="P94" s="205"/>
      <c r="Q94" s="205"/>
      <c r="R94" s="205"/>
      <c r="S94" s="205"/>
      <c r="T94" s="206"/>
      <c r="AT94" s="200" t="s">
        <v>217</v>
      </c>
      <c r="AU94" s="200" t="s">
        <v>79</v>
      </c>
      <c r="AV94" s="12" t="s">
        <v>79</v>
      </c>
      <c r="AW94" s="12" t="s">
        <v>33</v>
      </c>
      <c r="AX94" s="12" t="s">
        <v>77</v>
      </c>
      <c r="AY94" s="200" t="s">
        <v>161</v>
      </c>
    </row>
    <row r="95" spans="2:65" s="1" customFormat="1" ht="22.5" customHeight="1">
      <c r="B95" s="181"/>
      <c r="C95" s="182" t="s">
        <v>77</v>
      </c>
      <c r="D95" s="182" t="s">
        <v>165</v>
      </c>
      <c r="E95" s="183" t="s">
        <v>2704</v>
      </c>
      <c r="F95" s="184" t="s">
        <v>2705</v>
      </c>
      <c r="G95" s="185" t="s">
        <v>416</v>
      </c>
      <c r="H95" s="186">
        <v>52</v>
      </c>
      <c r="I95" s="187"/>
      <c r="J95" s="188">
        <f>ROUND(I95*H95,2)</f>
        <v>0</v>
      </c>
      <c r="K95" s="184" t="s">
        <v>169</v>
      </c>
      <c r="L95" s="41"/>
      <c r="M95" s="189" t="s">
        <v>5</v>
      </c>
      <c r="N95" s="190" t="s">
        <v>40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4" t="s">
        <v>277</v>
      </c>
      <c r="AT95" s="24" t="s">
        <v>165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277</v>
      </c>
      <c r="BM95" s="24" t="s">
        <v>2706</v>
      </c>
    </row>
    <row r="96" spans="2:65" s="1" customFormat="1" ht="22.5" customHeight="1">
      <c r="B96" s="181"/>
      <c r="C96" s="234" t="s">
        <v>79</v>
      </c>
      <c r="D96" s="234" t="s">
        <v>513</v>
      </c>
      <c r="E96" s="235" t="s">
        <v>2707</v>
      </c>
      <c r="F96" s="236" t="s">
        <v>2708</v>
      </c>
      <c r="G96" s="237" t="s">
        <v>168</v>
      </c>
      <c r="H96" s="238">
        <v>52</v>
      </c>
      <c r="I96" s="239"/>
      <c r="J96" s="240">
        <f>ROUND(I96*H96,2)</f>
        <v>0</v>
      </c>
      <c r="K96" s="236" t="s">
        <v>5</v>
      </c>
      <c r="L96" s="241"/>
      <c r="M96" s="242" t="s">
        <v>5</v>
      </c>
      <c r="N96" s="243" t="s">
        <v>40</v>
      </c>
      <c r="O96" s="42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24" t="s">
        <v>1073</v>
      </c>
      <c r="AT96" s="24" t="s">
        <v>513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277</v>
      </c>
      <c r="BM96" s="24" t="s">
        <v>2709</v>
      </c>
    </row>
    <row r="97" spans="2:51" s="12" customFormat="1" ht="13.5">
      <c r="B97" s="198"/>
      <c r="D97" s="199" t="s">
        <v>217</v>
      </c>
      <c r="E97" s="200" t="s">
        <v>5</v>
      </c>
      <c r="F97" s="201" t="s">
        <v>2710</v>
      </c>
      <c r="H97" s="202">
        <v>52</v>
      </c>
      <c r="I97" s="203"/>
      <c r="L97" s="198"/>
      <c r="M97" s="223"/>
      <c r="N97" s="224"/>
      <c r="O97" s="224"/>
      <c r="P97" s="224"/>
      <c r="Q97" s="224"/>
      <c r="R97" s="224"/>
      <c r="S97" s="224"/>
      <c r="T97" s="225"/>
      <c r="AT97" s="200" t="s">
        <v>217</v>
      </c>
      <c r="AU97" s="200" t="s">
        <v>79</v>
      </c>
      <c r="AV97" s="12" t="s">
        <v>79</v>
      </c>
      <c r="AW97" s="12" t="s">
        <v>33</v>
      </c>
      <c r="AX97" s="12" t="s">
        <v>77</v>
      </c>
      <c r="AY97" s="200" t="s">
        <v>161</v>
      </c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34"/>
      <c r="J98" s="57"/>
      <c r="K98" s="57"/>
      <c r="L98" s="41"/>
    </row>
  </sheetData>
  <autoFilter ref="C83:K97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116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2711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ROUND(J87,2)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ROUND(SUM(BE87:BE120),2)</f>
        <v>0</v>
      </c>
      <c r="G32" s="42"/>
      <c r="H32" s="42"/>
      <c r="I32" s="126">
        <v>0.21</v>
      </c>
      <c r="J32" s="125">
        <f>ROUND(ROUND((SUM(BE87:BE120)),2)*I32,2)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ROUND(SUM(BF87:BF120),2)</f>
        <v>0</v>
      </c>
      <c r="G33" s="42"/>
      <c r="H33" s="42"/>
      <c r="I33" s="126">
        <v>0.15</v>
      </c>
      <c r="J33" s="125">
        <f>ROUND(ROUND((SUM(BF87:BF120)),2)*I33,2)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ROUND(SUM(BG87:BG120),2)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ROUND(SUM(BH87:BH120),2)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ROUND(SUM(BI87:BI120),2)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06-07 - Hromosvody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J87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J88</f>
        <v>0</v>
      </c>
      <c r="K61" s="148"/>
    </row>
    <row r="62" spans="2:11" s="9" customFormat="1" ht="19.9" customHeight="1">
      <c r="B62" s="149"/>
      <c r="C62" s="150"/>
      <c r="D62" s="151" t="s">
        <v>2387</v>
      </c>
      <c r="E62" s="152"/>
      <c r="F62" s="152"/>
      <c r="G62" s="152"/>
      <c r="H62" s="152"/>
      <c r="I62" s="153"/>
      <c r="J62" s="154">
        <f>J89</f>
        <v>0</v>
      </c>
      <c r="K62" s="155"/>
    </row>
    <row r="63" spans="2:11" s="8" customFormat="1" ht="24.95" customHeight="1">
      <c r="B63" s="142"/>
      <c r="C63" s="143"/>
      <c r="D63" s="144" t="s">
        <v>298</v>
      </c>
      <c r="E63" s="145"/>
      <c r="F63" s="145"/>
      <c r="G63" s="145"/>
      <c r="H63" s="145"/>
      <c r="I63" s="146"/>
      <c r="J63" s="147">
        <f>J115</f>
        <v>0</v>
      </c>
      <c r="K63" s="148"/>
    </row>
    <row r="64" spans="2:11" s="9" customFormat="1" ht="19.9" customHeight="1">
      <c r="B64" s="149"/>
      <c r="C64" s="150"/>
      <c r="D64" s="151" t="s">
        <v>2712</v>
      </c>
      <c r="E64" s="152"/>
      <c r="F64" s="152"/>
      <c r="G64" s="152"/>
      <c r="H64" s="152"/>
      <c r="I64" s="153"/>
      <c r="J64" s="154">
        <f>J116</f>
        <v>0</v>
      </c>
      <c r="K64" s="155"/>
    </row>
    <row r="65" spans="2:11" s="8" customFormat="1" ht="24.95" customHeight="1">
      <c r="B65" s="142"/>
      <c r="C65" s="143"/>
      <c r="D65" s="144" t="s">
        <v>2713</v>
      </c>
      <c r="E65" s="145"/>
      <c r="F65" s="145"/>
      <c r="G65" s="145"/>
      <c r="H65" s="145"/>
      <c r="I65" s="146"/>
      <c r="J65" s="147">
        <f>J119</f>
        <v>0</v>
      </c>
      <c r="K65" s="148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3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35"/>
      <c r="J71" s="60"/>
      <c r="K71" s="60"/>
      <c r="L71" s="41"/>
    </row>
    <row r="72" spans="2:12" s="1" customFormat="1" ht="36.95" customHeight="1">
      <c r="B72" s="41"/>
      <c r="C72" s="61" t="s">
        <v>145</v>
      </c>
      <c r="L72" s="41"/>
    </row>
    <row r="73" spans="2:12" s="1" customFormat="1" ht="6.95" customHeight="1">
      <c r="B73" s="41"/>
      <c r="L73" s="41"/>
    </row>
    <row r="74" spans="2:12" s="1" customFormat="1" ht="14.45" customHeight="1">
      <c r="B74" s="41"/>
      <c r="C74" s="63" t="s">
        <v>19</v>
      </c>
      <c r="L74" s="41"/>
    </row>
    <row r="75" spans="2:12" s="1" customFormat="1" ht="22.5" customHeight="1">
      <c r="B75" s="41"/>
      <c r="E75" s="371" t="str">
        <f>E7</f>
        <v>Mateřská školka Košetice</v>
      </c>
      <c r="F75" s="372"/>
      <c r="G75" s="372"/>
      <c r="H75" s="372"/>
      <c r="L75" s="41"/>
    </row>
    <row r="76" spans="2:12" ht="15">
      <c r="B76" s="28"/>
      <c r="C76" s="63" t="s">
        <v>135</v>
      </c>
      <c r="L76" s="28"/>
    </row>
    <row r="77" spans="2:12" s="1" customFormat="1" ht="22.5" customHeight="1">
      <c r="B77" s="41"/>
      <c r="E77" s="371" t="s">
        <v>2384</v>
      </c>
      <c r="F77" s="373"/>
      <c r="G77" s="373"/>
      <c r="H77" s="373"/>
      <c r="L77" s="41"/>
    </row>
    <row r="78" spans="2:12" s="1" customFormat="1" ht="14.45" customHeight="1">
      <c r="B78" s="41"/>
      <c r="C78" s="63" t="s">
        <v>2385</v>
      </c>
      <c r="L78" s="41"/>
    </row>
    <row r="79" spans="2:12" s="1" customFormat="1" ht="23.25" customHeight="1">
      <c r="B79" s="41"/>
      <c r="E79" s="345" t="str">
        <f>E11</f>
        <v>06-07 - Hromosvody</v>
      </c>
      <c r="F79" s="373"/>
      <c r="G79" s="373"/>
      <c r="H79" s="373"/>
      <c r="L79" s="41"/>
    </row>
    <row r="80" spans="2:12" s="1" customFormat="1" ht="6.95" customHeight="1">
      <c r="B80" s="41"/>
      <c r="L80" s="41"/>
    </row>
    <row r="81" spans="2:12" s="1" customFormat="1" ht="18" customHeight="1">
      <c r="B81" s="41"/>
      <c r="C81" s="63" t="s">
        <v>23</v>
      </c>
      <c r="F81" s="156" t="str">
        <f>F14</f>
        <v xml:space="preserve"> </v>
      </c>
      <c r="I81" s="157" t="s">
        <v>25</v>
      </c>
      <c r="J81" s="67" t="str">
        <f>IF(J14="","",J14)</f>
        <v>03.05.2017</v>
      </c>
      <c r="L81" s="41"/>
    </row>
    <row r="82" spans="2:12" s="1" customFormat="1" ht="6.95" customHeight="1">
      <c r="B82" s="41"/>
      <c r="L82" s="41"/>
    </row>
    <row r="83" spans="2:12" s="1" customFormat="1" ht="15">
      <c r="B83" s="41"/>
      <c r="C83" s="63" t="s">
        <v>27</v>
      </c>
      <c r="F83" s="156" t="str">
        <f>E17</f>
        <v xml:space="preserve"> </v>
      </c>
      <c r="I83" s="157" t="s">
        <v>32</v>
      </c>
      <c r="J83" s="156" t="str">
        <f>E23</f>
        <v xml:space="preserve"> </v>
      </c>
      <c r="L83" s="41"/>
    </row>
    <row r="84" spans="2:12" s="1" customFormat="1" ht="14.45" customHeight="1">
      <c r="B84" s="41"/>
      <c r="C84" s="63" t="s">
        <v>30</v>
      </c>
      <c r="F84" s="156" t="str">
        <f>IF(E20="","",E20)</f>
        <v/>
      </c>
      <c r="L84" s="41"/>
    </row>
    <row r="85" spans="2:12" s="1" customFormat="1" ht="10.35" customHeight="1">
      <c r="B85" s="41"/>
      <c r="L85" s="41"/>
    </row>
    <row r="86" spans="2:20" s="10" customFormat="1" ht="29.25" customHeight="1">
      <c r="B86" s="158"/>
      <c r="C86" s="159" t="s">
        <v>146</v>
      </c>
      <c r="D86" s="160" t="s">
        <v>54</v>
      </c>
      <c r="E86" s="160" t="s">
        <v>50</v>
      </c>
      <c r="F86" s="160" t="s">
        <v>147</v>
      </c>
      <c r="G86" s="160" t="s">
        <v>148</v>
      </c>
      <c r="H86" s="160" t="s">
        <v>149</v>
      </c>
      <c r="I86" s="161" t="s">
        <v>150</v>
      </c>
      <c r="J86" s="160" t="s">
        <v>139</v>
      </c>
      <c r="K86" s="162" t="s">
        <v>151</v>
      </c>
      <c r="L86" s="158"/>
      <c r="M86" s="73" t="s">
        <v>152</v>
      </c>
      <c r="N86" s="74" t="s">
        <v>39</v>
      </c>
      <c r="O86" s="74" t="s">
        <v>153</v>
      </c>
      <c r="P86" s="74" t="s">
        <v>154</v>
      </c>
      <c r="Q86" s="74" t="s">
        <v>155</v>
      </c>
      <c r="R86" s="74" t="s">
        <v>156</v>
      </c>
      <c r="S86" s="74" t="s">
        <v>157</v>
      </c>
      <c r="T86" s="75" t="s">
        <v>158</v>
      </c>
    </row>
    <row r="87" spans="2:63" s="1" customFormat="1" ht="29.25" customHeight="1">
      <c r="B87" s="41"/>
      <c r="C87" s="77" t="s">
        <v>140</v>
      </c>
      <c r="J87" s="163">
        <f>BK87</f>
        <v>0</v>
      </c>
      <c r="L87" s="41"/>
      <c r="M87" s="76"/>
      <c r="N87" s="68"/>
      <c r="O87" s="68"/>
      <c r="P87" s="164">
        <f>P88+P115+P119</f>
        <v>0</v>
      </c>
      <c r="Q87" s="68"/>
      <c r="R87" s="164">
        <f>R88+R115+R119</f>
        <v>0.4371600000000001</v>
      </c>
      <c r="S87" s="68"/>
      <c r="T87" s="165">
        <f>T88+T115+T119</f>
        <v>0</v>
      </c>
      <c r="AT87" s="24" t="s">
        <v>68</v>
      </c>
      <c r="AU87" s="24" t="s">
        <v>141</v>
      </c>
      <c r="BK87" s="166">
        <f>BK88+BK115+BK119</f>
        <v>0</v>
      </c>
    </row>
    <row r="88" spans="2:63" s="11" customFormat="1" ht="37.35" customHeight="1">
      <c r="B88" s="167"/>
      <c r="D88" s="168" t="s">
        <v>68</v>
      </c>
      <c r="E88" s="169" t="s">
        <v>270</v>
      </c>
      <c r="F88" s="169" t="s">
        <v>271</v>
      </c>
      <c r="I88" s="170"/>
      <c r="J88" s="171">
        <f>BK88</f>
        <v>0</v>
      </c>
      <c r="L88" s="167"/>
      <c r="M88" s="172"/>
      <c r="N88" s="173"/>
      <c r="O88" s="173"/>
      <c r="P88" s="174">
        <f>P89</f>
        <v>0</v>
      </c>
      <c r="Q88" s="173"/>
      <c r="R88" s="174">
        <f>R89</f>
        <v>0.4371600000000001</v>
      </c>
      <c r="S88" s="173"/>
      <c r="T88" s="175">
        <f>T89</f>
        <v>0</v>
      </c>
      <c r="AR88" s="168" t="s">
        <v>79</v>
      </c>
      <c r="AT88" s="176" t="s">
        <v>68</v>
      </c>
      <c r="AU88" s="176" t="s">
        <v>69</v>
      </c>
      <c r="AY88" s="168" t="s">
        <v>161</v>
      </c>
      <c r="BK88" s="177">
        <f>BK89</f>
        <v>0</v>
      </c>
    </row>
    <row r="89" spans="2:63" s="11" customFormat="1" ht="19.9" customHeight="1">
      <c r="B89" s="167"/>
      <c r="D89" s="178" t="s">
        <v>68</v>
      </c>
      <c r="E89" s="179" t="s">
        <v>2388</v>
      </c>
      <c r="F89" s="179" t="s">
        <v>2389</v>
      </c>
      <c r="I89" s="170"/>
      <c r="J89" s="180">
        <f>BK89</f>
        <v>0</v>
      </c>
      <c r="L89" s="167"/>
      <c r="M89" s="172"/>
      <c r="N89" s="173"/>
      <c r="O89" s="173"/>
      <c r="P89" s="174">
        <f>SUM(P90:P114)</f>
        <v>0</v>
      </c>
      <c r="Q89" s="173"/>
      <c r="R89" s="174">
        <f>SUM(R90:R114)</f>
        <v>0.4371600000000001</v>
      </c>
      <c r="S89" s="173"/>
      <c r="T89" s="175">
        <f>SUM(T90:T114)</f>
        <v>0</v>
      </c>
      <c r="AR89" s="168" t="s">
        <v>79</v>
      </c>
      <c r="AT89" s="176" t="s">
        <v>68</v>
      </c>
      <c r="AU89" s="176" t="s">
        <v>77</v>
      </c>
      <c r="AY89" s="168" t="s">
        <v>161</v>
      </c>
      <c r="BK89" s="177">
        <f>SUM(BK90:BK114)</f>
        <v>0</v>
      </c>
    </row>
    <row r="90" spans="2:65" s="1" customFormat="1" ht="22.5" customHeight="1">
      <c r="B90" s="181"/>
      <c r="C90" s="182" t="s">
        <v>260</v>
      </c>
      <c r="D90" s="182" t="s">
        <v>165</v>
      </c>
      <c r="E90" s="183" t="s">
        <v>2714</v>
      </c>
      <c r="F90" s="184" t="s">
        <v>2715</v>
      </c>
      <c r="G90" s="185" t="s">
        <v>231</v>
      </c>
      <c r="H90" s="186">
        <v>252</v>
      </c>
      <c r="I90" s="187"/>
      <c r="J90" s="188">
        <f>ROUND(I90*H90,2)</f>
        <v>0</v>
      </c>
      <c r="K90" s="184" t="s">
        <v>169</v>
      </c>
      <c r="L90" s="41"/>
      <c r="M90" s="189" t="s">
        <v>5</v>
      </c>
      <c r="N90" s="190" t="s">
        <v>40</v>
      </c>
      <c r="O90" s="42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24" t="s">
        <v>277</v>
      </c>
      <c r="AT90" s="24" t="s">
        <v>165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277</v>
      </c>
      <c r="BM90" s="24" t="s">
        <v>2716</v>
      </c>
    </row>
    <row r="91" spans="2:65" s="1" customFormat="1" ht="22.5" customHeight="1">
      <c r="B91" s="181"/>
      <c r="C91" s="182" t="s">
        <v>180</v>
      </c>
      <c r="D91" s="182" t="s">
        <v>165</v>
      </c>
      <c r="E91" s="183" t="s">
        <v>2717</v>
      </c>
      <c r="F91" s="184" t="s">
        <v>2718</v>
      </c>
      <c r="G91" s="185" t="s">
        <v>231</v>
      </c>
      <c r="H91" s="186">
        <v>60</v>
      </c>
      <c r="I91" s="187"/>
      <c r="J91" s="188">
        <f>ROUND(I91*H91,2)</f>
        <v>0</v>
      </c>
      <c r="K91" s="184" t="s">
        <v>169</v>
      </c>
      <c r="L91" s="41"/>
      <c r="M91" s="189" t="s">
        <v>5</v>
      </c>
      <c r="N91" s="190" t="s">
        <v>40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277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277</v>
      </c>
      <c r="BM91" s="24" t="s">
        <v>2719</v>
      </c>
    </row>
    <row r="92" spans="2:65" s="1" customFormat="1" ht="22.5" customHeight="1">
      <c r="B92" s="181"/>
      <c r="C92" s="182" t="s">
        <v>184</v>
      </c>
      <c r="D92" s="182" t="s">
        <v>165</v>
      </c>
      <c r="E92" s="183" t="s">
        <v>2720</v>
      </c>
      <c r="F92" s="184" t="s">
        <v>2721</v>
      </c>
      <c r="G92" s="185" t="s">
        <v>231</v>
      </c>
      <c r="H92" s="186">
        <v>23</v>
      </c>
      <c r="I92" s="187"/>
      <c r="J92" s="188">
        <f>ROUND(I92*H92,2)</f>
        <v>0</v>
      </c>
      <c r="K92" s="184" t="s">
        <v>169</v>
      </c>
      <c r="L92" s="41"/>
      <c r="M92" s="189" t="s">
        <v>5</v>
      </c>
      <c r="N92" s="190" t="s">
        <v>40</v>
      </c>
      <c r="O92" s="42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24" t="s">
        <v>277</v>
      </c>
      <c r="AT92" s="24" t="s">
        <v>165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277</v>
      </c>
      <c r="BM92" s="24" t="s">
        <v>2722</v>
      </c>
    </row>
    <row r="93" spans="2:65" s="1" customFormat="1" ht="22.5" customHeight="1">
      <c r="B93" s="181"/>
      <c r="C93" s="234" t="s">
        <v>164</v>
      </c>
      <c r="D93" s="234" t="s">
        <v>513</v>
      </c>
      <c r="E93" s="235" t="s">
        <v>2723</v>
      </c>
      <c r="F93" s="236" t="s">
        <v>2724</v>
      </c>
      <c r="G93" s="237" t="s">
        <v>1691</v>
      </c>
      <c r="H93" s="238">
        <v>140</v>
      </c>
      <c r="I93" s="239"/>
      <c r="J93" s="240">
        <f>ROUND(I93*H93,2)</f>
        <v>0</v>
      </c>
      <c r="K93" s="236" t="s">
        <v>169</v>
      </c>
      <c r="L93" s="241"/>
      <c r="M93" s="242" t="s">
        <v>5</v>
      </c>
      <c r="N93" s="243" t="s">
        <v>40</v>
      </c>
      <c r="O93" s="42"/>
      <c r="P93" s="191">
        <f>O93*H93</f>
        <v>0</v>
      </c>
      <c r="Q93" s="191">
        <v>0.001</v>
      </c>
      <c r="R93" s="191">
        <f>Q93*H93</f>
        <v>0.14</v>
      </c>
      <c r="S93" s="191">
        <v>0</v>
      </c>
      <c r="T93" s="192">
        <f>S93*H93</f>
        <v>0</v>
      </c>
      <c r="AR93" s="24" t="s">
        <v>1073</v>
      </c>
      <c r="AT93" s="24" t="s">
        <v>513</v>
      </c>
      <c r="AU93" s="24" t="s">
        <v>79</v>
      </c>
      <c r="AY93" s="24" t="s">
        <v>161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77</v>
      </c>
      <c r="BK93" s="193">
        <f>ROUND(I93*H93,2)</f>
        <v>0</v>
      </c>
      <c r="BL93" s="24" t="s">
        <v>277</v>
      </c>
      <c r="BM93" s="24" t="s">
        <v>2725</v>
      </c>
    </row>
    <row r="94" spans="2:65" s="1" customFormat="1" ht="22.5" customHeight="1">
      <c r="B94" s="181"/>
      <c r="C94" s="234" t="s">
        <v>211</v>
      </c>
      <c r="D94" s="234" t="s">
        <v>513</v>
      </c>
      <c r="E94" s="235" t="s">
        <v>2726</v>
      </c>
      <c r="F94" s="236" t="s">
        <v>2727</v>
      </c>
      <c r="G94" s="237" t="s">
        <v>1691</v>
      </c>
      <c r="H94" s="238">
        <v>120</v>
      </c>
      <c r="I94" s="239"/>
      <c r="J94" s="240">
        <f>ROUND(I94*H94,2)</f>
        <v>0</v>
      </c>
      <c r="K94" s="236" t="s">
        <v>169</v>
      </c>
      <c r="L94" s="241"/>
      <c r="M94" s="242" t="s">
        <v>5</v>
      </c>
      <c r="N94" s="243" t="s">
        <v>40</v>
      </c>
      <c r="O94" s="42"/>
      <c r="P94" s="191">
        <f>O94*H94</f>
        <v>0</v>
      </c>
      <c r="Q94" s="191">
        <v>0.001</v>
      </c>
      <c r="R94" s="191">
        <f>Q94*H94</f>
        <v>0.12</v>
      </c>
      <c r="S94" s="191">
        <v>0</v>
      </c>
      <c r="T94" s="192">
        <f>S94*H94</f>
        <v>0</v>
      </c>
      <c r="AR94" s="24" t="s">
        <v>1073</v>
      </c>
      <c r="AT94" s="24" t="s">
        <v>513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2728</v>
      </c>
    </row>
    <row r="95" spans="2:47" s="1" customFormat="1" ht="27">
      <c r="B95" s="41"/>
      <c r="D95" s="208" t="s">
        <v>623</v>
      </c>
      <c r="F95" s="244" t="s">
        <v>2729</v>
      </c>
      <c r="I95" s="245"/>
      <c r="L95" s="41"/>
      <c r="M95" s="246"/>
      <c r="N95" s="42"/>
      <c r="O95" s="42"/>
      <c r="P95" s="42"/>
      <c r="Q95" s="42"/>
      <c r="R95" s="42"/>
      <c r="S95" s="42"/>
      <c r="T95" s="70"/>
      <c r="AT95" s="24" t="s">
        <v>623</v>
      </c>
      <c r="AU95" s="24" t="s">
        <v>79</v>
      </c>
    </row>
    <row r="96" spans="2:65" s="1" customFormat="1" ht="22.5" customHeight="1">
      <c r="B96" s="181"/>
      <c r="C96" s="234" t="s">
        <v>274</v>
      </c>
      <c r="D96" s="234" t="s">
        <v>513</v>
      </c>
      <c r="E96" s="235" t="s">
        <v>2730</v>
      </c>
      <c r="F96" s="236" t="s">
        <v>2731</v>
      </c>
      <c r="G96" s="237" t="s">
        <v>1691</v>
      </c>
      <c r="H96" s="238">
        <v>25</v>
      </c>
      <c r="I96" s="239"/>
      <c r="J96" s="240">
        <f>ROUND(I96*H96,2)</f>
        <v>0</v>
      </c>
      <c r="K96" s="236" t="s">
        <v>169</v>
      </c>
      <c r="L96" s="241"/>
      <c r="M96" s="242" t="s">
        <v>5</v>
      </c>
      <c r="N96" s="243" t="s">
        <v>40</v>
      </c>
      <c r="O96" s="42"/>
      <c r="P96" s="191">
        <f>O96*H96</f>
        <v>0</v>
      </c>
      <c r="Q96" s="191">
        <v>0.001</v>
      </c>
      <c r="R96" s="191">
        <f>Q96*H96</f>
        <v>0.025</v>
      </c>
      <c r="S96" s="191">
        <v>0</v>
      </c>
      <c r="T96" s="192">
        <f>S96*H96</f>
        <v>0</v>
      </c>
      <c r="AR96" s="24" t="s">
        <v>1073</v>
      </c>
      <c r="AT96" s="24" t="s">
        <v>513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277</v>
      </c>
      <c r="BM96" s="24" t="s">
        <v>2732</v>
      </c>
    </row>
    <row r="97" spans="2:47" s="1" customFormat="1" ht="27">
      <c r="B97" s="41"/>
      <c r="D97" s="208" t="s">
        <v>623</v>
      </c>
      <c r="F97" s="244" t="s">
        <v>2733</v>
      </c>
      <c r="I97" s="245"/>
      <c r="L97" s="41"/>
      <c r="M97" s="246"/>
      <c r="N97" s="42"/>
      <c r="O97" s="42"/>
      <c r="P97" s="42"/>
      <c r="Q97" s="42"/>
      <c r="R97" s="42"/>
      <c r="S97" s="42"/>
      <c r="T97" s="70"/>
      <c r="AT97" s="24" t="s">
        <v>623</v>
      </c>
      <c r="AU97" s="24" t="s">
        <v>79</v>
      </c>
    </row>
    <row r="98" spans="2:65" s="1" customFormat="1" ht="22.5" customHeight="1">
      <c r="B98" s="181"/>
      <c r="C98" s="182" t="s">
        <v>77</v>
      </c>
      <c r="D98" s="182" t="s">
        <v>165</v>
      </c>
      <c r="E98" s="183" t="s">
        <v>2734</v>
      </c>
      <c r="F98" s="184" t="s">
        <v>2735</v>
      </c>
      <c r="G98" s="185" t="s">
        <v>416</v>
      </c>
      <c r="H98" s="186">
        <v>98</v>
      </c>
      <c r="I98" s="187"/>
      <c r="J98" s="188">
        <f aca="true" t="shared" si="0" ref="J98:J114">ROUND(I98*H98,2)</f>
        <v>0</v>
      </c>
      <c r="K98" s="184" t="s">
        <v>169</v>
      </c>
      <c r="L98" s="41"/>
      <c r="M98" s="189" t="s">
        <v>5</v>
      </c>
      <c r="N98" s="190" t="s">
        <v>40</v>
      </c>
      <c r="O98" s="42"/>
      <c r="P98" s="191">
        <f aca="true" t="shared" si="1" ref="P98:P114">O98*H98</f>
        <v>0</v>
      </c>
      <c r="Q98" s="191">
        <v>0</v>
      </c>
      <c r="R98" s="191">
        <f aca="true" t="shared" si="2" ref="R98:R114">Q98*H98</f>
        <v>0</v>
      </c>
      <c r="S98" s="191">
        <v>0</v>
      </c>
      <c r="T98" s="192">
        <f aca="true" t="shared" si="3" ref="T98:T114">S98*H98</f>
        <v>0</v>
      </c>
      <c r="AR98" s="24" t="s">
        <v>277</v>
      </c>
      <c r="AT98" s="24" t="s">
        <v>165</v>
      </c>
      <c r="AU98" s="24" t="s">
        <v>79</v>
      </c>
      <c r="AY98" s="24" t="s">
        <v>161</v>
      </c>
      <c r="BE98" s="193">
        <f aca="true" t="shared" si="4" ref="BE98:BE114">IF(N98="základní",J98,0)</f>
        <v>0</v>
      </c>
      <c r="BF98" s="193">
        <f aca="true" t="shared" si="5" ref="BF98:BF114">IF(N98="snížená",J98,0)</f>
        <v>0</v>
      </c>
      <c r="BG98" s="193">
        <f aca="true" t="shared" si="6" ref="BG98:BG114">IF(N98="zákl. přenesená",J98,0)</f>
        <v>0</v>
      </c>
      <c r="BH98" s="193">
        <f aca="true" t="shared" si="7" ref="BH98:BH114">IF(N98="sníž. přenesená",J98,0)</f>
        <v>0</v>
      </c>
      <c r="BI98" s="193">
        <f aca="true" t="shared" si="8" ref="BI98:BI114">IF(N98="nulová",J98,0)</f>
        <v>0</v>
      </c>
      <c r="BJ98" s="24" t="s">
        <v>77</v>
      </c>
      <c r="BK98" s="193">
        <f aca="true" t="shared" si="9" ref="BK98:BK114">ROUND(I98*H98,2)</f>
        <v>0</v>
      </c>
      <c r="BL98" s="24" t="s">
        <v>277</v>
      </c>
      <c r="BM98" s="24" t="s">
        <v>2736</v>
      </c>
    </row>
    <row r="99" spans="2:65" s="1" customFormat="1" ht="22.5" customHeight="1">
      <c r="B99" s="181"/>
      <c r="C99" s="234" t="s">
        <v>1444</v>
      </c>
      <c r="D99" s="234" t="s">
        <v>513</v>
      </c>
      <c r="E99" s="235" t="s">
        <v>2737</v>
      </c>
      <c r="F99" s="236" t="s">
        <v>2738</v>
      </c>
      <c r="G99" s="237" t="s">
        <v>416</v>
      </c>
      <c r="H99" s="238">
        <v>50</v>
      </c>
      <c r="I99" s="239"/>
      <c r="J99" s="240">
        <f t="shared" si="0"/>
        <v>0</v>
      </c>
      <c r="K99" s="236" t="s">
        <v>169</v>
      </c>
      <c r="L99" s="241"/>
      <c r="M99" s="242" t="s">
        <v>5</v>
      </c>
      <c r="N99" s="243" t="s">
        <v>40</v>
      </c>
      <c r="O99" s="42"/>
      <c r="P99" s="191">
        <f t="shared" si="1"/>
        <v>0</v>
      </c>
      <c r="Q99" s="191">
        <v>0.00014</v>
      </c>
      <c r="R99" s="191">
        <f t="shared" si="2"/>
        <v>0.006999999999999999</v>
      </c>
      <c r="S99" s="191">
        <v>0</v>
      </c>
      <c r="T99" s="192">
        <f t="shared" si="3"/>
        <v>0</v>
      </c>
      <c r="AR99" s="24" t="s">
        <v>1073</v>
      </c>
      <c r="AT99" s="24" t="s">
        <v>513</v>
      </c>
      <c r="AU99" s="24" t="s">
        <v>79</v>
      </c>
      <c r="AY99" s="24" t="s">
        <v>161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24" t="s">
        <v>77</v>
      </c>
      <c r="BK99" s="193">
        <f t="shared" si="9"/>
        <v>0</v>
      </c>
      <c r="BL99" s="24" t="s">
        <v>277</v>
      </c>
      <c r="BM99" s="24" t="s">
        <v>2739</v>
      </c>
    </row>
    <row r="100" spans="2:65" s="1" customFormat="1" ht="22.5" customHeight="1">
      <c r="B100" s="181"/>
      <c r="C100" s="234" t="s">
        <v>1771</v>
      </c>
      <c r="D100" s="234" t="s">
        <v>513</v>
      </c>
      <c r="E100" s="235" t="s">
        <v>2740</v>
      </c>
      <c r="F100" s="236" t="s">
        <v>2741</v>
      </c>
      <c r="G100" s="237" t="s">
        <v>416</v>
      </c>
      <c r="H100" s="238">
        <v>47</v>
      </c>
      <c r="I100" s="239"/>
      <c r="J100" s="240">
        <f t="shared" si="0"/>
        <v>0</v>
      </c>
      <c r="K100" s="236" t="s">
        <v>169</v>
      </c>
      <c r="L100" s="241"/>
      <c r="M100" s="242" t="s">
        <v>5</v>
      </c>
      <c r="N100" s="243" t="s">
        <v>40</v>
      </c>
      <c r="O100" s="42"/>
      <c r="P100" s="191">
        <f t="shared" si="1"/>
        <v>0</v>
      </c>
      <c r="Q100" s="191">
        <v>0.00055</v>
      </c>
      <c r="R100" s="191">
        <f t="shared" si="2"/>
        <v>0.02585</v>
      </c>
      <c r="S100" s="191">
        <v>0</v>
      </c>
      <c r="T100" s="192">
        <f t="shared" si="3"/>
        <v>0</v>
      </c>
      <c r="AR100" s="24" t="s">
        <v>1073</v>
      </c>
      <c r="AT100" s="24" t="s">
        <v>513</v>
      </c>
      <c r="AU100" s="24" t="s">
        <v>79</v>
      </c>
      <c r="AY100" s="24" t="s">
        <v>161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24" t="s">
        <v>77</v>
      </c>
      <c r="BK100" s="193">
        <f t="shared" si="9"/>
        <v>0</v>
      </c>
      <c r="BL100" s="24" t="s">
        <v>277</v>
      </c>
      <c r="BM100" s="24" t="s">
        <v>2742</v>
      </c>
    </row>
    <row r="101" spans="2:65" s="1" customFormat="1" ht="22.5" customHeight="1">
      <c r="B101" s="181"/>
      <c r="C101" s="234" t="s">
        <v>1999</v>
      </c>
      <c r="D101" s="234" t="s">
        <v>513</v>
      </c>
      <c r="E101" s="235" t="s">
        <v>2743</v>
      </c>
      <c r="F101" s="236" t="s">
        <v>2744</v>
      </c>
      <c r="G101" s="237" t="s">
        <v>416</v>
      </c>
      <c r="H101" s="238">
        <v>93</v>
      </c>
      <c r="I101" s="239"/>
      <c r="J101" s="240">
        <f t="shared" si="0"/>
        <v>0</v>
      </c>
      <c r="K101" s="236" t="s">
        <v>169</v>
      </c>
      <c r="L101" s="241"/>
      <c r="M101" s="242" t="s">
        <v>5</v>
      </c>
      <c r="N101" s="243" t="s">
        <v>40</v>
      </c>
      <c r="O101" s="42"/>
      <c r="P101" s="191">
        <f t="shared" si="1"/>
        <v>0</v>
      </c>
      <c r="Q101" s="191">
        <v>0.00025</v>
      </c>
      <c r="R101" s="191">
        <f t="shared" si="2"/>
        <v>0.02325</v>
      </c>
      <c r="S101" s="191">
        <v>0</v>
      </c>
      <c r="T101" s="192">
        <f t="shared" si="3"/>
        <v>0</v>
      </c>
      <c r="AR101" s="24" t="s">
        <v>1073</v>
      </c>
      <c r="AT101" s="24" t="s">
        <v>513</v>
      </c>
      <c r="AU101" s="24" t="s">
        <v>79</v>
      </c>
      <c r="AY101" s="24" t="s">
        <v>161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24" t="s">
        <v>77</v>
      </c>
      <c r="BK101" s="193">
        <f t="shared" si="9"/>
        <v>0</v>
      </c>
      <c r="BL101" s="24" t="s">
        <v>277</v>
      </c>
      <c r="BM101" s="24" t="s">
        <v>2745</v>
      </c>
    </row>
    <row r="102" spans="2:65" s="1" customFormat="1" ht="22.5" customHeight="1">
      <c r="B102" s="181"/>
      <c r="C102" s="182" t="s">
        <v>265</v>
      </c>
      <c r="D102" s="182" t="s">
        <v>165</v>
      </c>
      <c r="E102" s="183" t="s">
        <v>2746</v>
      </c>
      <c r="F102" s="184" t="s">
        <v>2747</v>
      </c>
      <c r="G102" s="185" t="s">
        <v>416</v>
      </c>
      <c r="H102" s="186">
        <v>18</v>
      </c>
      <c r="I102" s="187"/>
      <c r="J102" s="188">
        <f t="shared" si="0"/>
        <v>0</v>
      </c>
      <c r="K102" s="184" t="s">
        <v>169</v>
      </c>
      <c r="L102" s="41"/>
      <c r="M102" s="189" t="s">
        <v>5</v>
      </c>
      <c r="N102" s="190" t="s">
        <v>40</v>
      </c>
      <c r="O102" s="42"/>
      <c r="P102" s="191">
        <f t="shared" si="1"/>
        <v>0</v>
      </c>
      <c r="Q102" s="191">
        <v>0</v>
      </c>
      <c r="R102" s="191">
        <f t="shared" si="2"/>
        <v>0</v>
      </c>
      <c r="S102" s="191">
        <v>0</v>
      </c>
      <c r="T102" s="192">
        <f t="shared" si="3"/>
        <v>0</v>
      </c>
      <c r="AR102" s="24" t="s">
        <v>277</v>
      </c>
      <c r="AT102" s="24" t="s">
        <v>165</v>
      </c>
      <c r="AU102" s="24" t="s">
        <v>79</v>
      </c>
      <c r="AY102" s="24" t="s">
        <v>161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4" t="s">
        <v>77</v>
      </c>
      <c r="BK102" s="193">
        <f t="shared" si="9"/>
        <v>0</v>
      </c>
      <c r="BL102" s="24" t="s">
        <v>277</v>
      </c>
      <c r="BM102" s="24" t="s">
        <v>2748</v>
      </c>
    </row>
    <row r="103" spans="2:65" s="1" customFormat="1" ht="22.5" customHeight="1">
      <c r="B103" s="181"/>
      <c r="C103" s="234" t="s">
        <v>79</v>
      </c>
      <c r="D103" s="234" t="s">
        <v>513</v>
      </c>
      <c r="E103" s="235" t="s">
        <v>2749</v>
      </c>
      <c r="F103" s="236" t="s">
        <v>2750</v>
      </c>
      <c r="G103" s="237" t="s">
        <v>416</v>
      </c>
      <c r="H103" s="238">
        <v>30</v>
      </c>
      <c r="I103" s="239"/>
      <c r="J103" s="240">
        <f t="shared" si="0"/>
        <v>0</v>
      </c>
      <c r="K103" s="236" t="s">
        <v>169</v>
      </c>
      <c r="L103" s="241"/>
      <c r="M103" s="242" t="s">
        <v>5</v>
      </c>
      <c r="N103" s="243" t="s">
        <v>40</v>
      </c>
      <c r="O103" s="42"/>
      <c r="P103" s="191">
        <f t="shared" si="1"/>
        <v>0</v>
      </c>
      <c r="Q103" s="191">
        <v>0.00013</v>
      </c>
      <c r="R103" s="191">
        <f t="shared" si="2"/>
        <v>0.0039</v>
      </c>
      <c r="S103" s="191">
        <v>0</v>
      </c>
      <c r="T103" s="192">
        <f t="shared" si="3"/>
        <v>0</v>
      </c>
      <c r="AR103" s="24" t="s">
        <v>1073</v>
      </c>
      <c r="AT103" s="24" t="s">
        <v>513</v>
      </c>
      <c r="AU103" s="24" t="s">
        <v>79</v>
      </c>
      <c r="AY103" s="24" t="s">
        <v>161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4" t="s">
        <v>77</v>
      </c>
      <c r="BK103" s="193">
        <f t="shared" si="9"/>
        <v>0</v>
      </c>
      <c r="BL103" s="24" t="s">
        <v>277</v>
      </c>
      <c r="BM103" s="24" t="s">
        <v>2751</v>
      </c>
    </row>
    <row r="104" spans="2:65" s="1" customFormat="1" ht="22.5" customHeight="1">
      <c r="B104" s="181"/>
      <c r="C104" s="234" t="s">
        <v>253</v>
      </c>
      <c r="D104" s="234" t="s">
        <v>513</v>
      </c>
      <c r="E104" s="235" t="s">
        <v>2752</v>
      </c>
      <c r="F104" s="236" t="s">
        <v>2753</v>
      </c>
      <c r="G104" s="237" t="s">
        <v>416</v>
      </c>
      <c r="H104" s="238">
        <v>10</v>
      </c>
      <c r="I104" s="239"/>
      <c r="J104" s="240">
        <f t="shared" si="0"/>
        <v>0</v>
      </c>
      <c r="K104" s="236" t="s">
        <v>169</v>
      </c>
      <c r="L104" s="241"/>
      <c r="M104" s="242" t="s">
        <v>5</v>
      </c>
      <c r="N104" s="243" t="s">
        <v>40</v>
      </c>
      <c r="O104" s="42"/>
      <c r="P104" s="191">
        <f t="shared" si="1"/>
        <v>0</v>
      </c>
      <c r="Q104" s="191">
        <v>0.0002</v>
      </c>
      <c r="R104" s="191">
        <f t="shared" si="2"/>
        <v>0.002</v>
      </c>
      <c r="S104" s="191">
        <v>0</v>
      </c>
      <c r="T104" s="192">
        <f t="shared" si="3"/>
        <v>0</v>
      </c>
      <c r="AR104" s="24" t="s">
        <v>1073</v>
      </c>
      <c r="AT104" s="24" t="s">
        <v>513</v>
      </c>
      <c r="AU104" s="24" t="s">
        <v>79</v>
      </c>
      <c r="AY104" s="24" t="s">
        <v>161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4" t="s">
        <v>77</v>
      </c>
      <c r="BK104" s="193">
        <f t="shared" si="9"/>
        <v>0</v>
      </c>
      <c r="BL104" s="24" t="s">
        <v>277</v>
      </c>
      <c r="BM104" s="24" t="s">
        <v>2754</v>
      </c>
    </row>
    <row r="105" spans="2:65" s="1" customFormat="1" ht="22.5" customHeight="1">
      <c r="B105" s="181"/>
      <c r="C105" s="234" t="s">
        <v>215</v>
      </c>
      <c r="D105" s="234" t="s">
        <v>513</v>
      </c>
      <c r="E105" s="235" t="s">
        <v>2755</v>
      </c>
      <c r="F105" s="236" t="s">
        <v>2756</v>
      </c>
      <c r="G105" s="237" t="s">
        <v>416</v>
      </c>
      <c r="H105" s="238">
        <v>76</v>
      </c>
      <c r="I105" s="239"/>
      <c r="J105" s="240">
        <f t="shared" si="0"/>
        <v>0</v>
      </c>
      <c r="K105" s="236" t="s">
        <v>169</v>
      </c>
      <c r="L105" s="241"/>
      <c r="M105" s="242" t="s">
        <v>5</v>
      </c>
      <c r="N105" s="243" t="s">
        <v>40</v>
      </c>
      <c r="O105" s="42"/>
      <c r="P105" s="191">
        <f t="shared" si="1"/>
        <v>0</v>
      </c>
      <c r="Q105" s="191">
        <v>0.00023</v>
      </c>
      <c r="R105" s="191">
        <f t="shared" si="2"/>
        <v>0.01748</v>
      </c>
      <c r="S105" s="191">
        <v>0</v>
      </c>
      <c r="T105" s="192">
        <f t="shared" si="3"/>
        <v>0</v>
      </c>
      <c r="AR105" s="24" t="s">
        <v>1073</v>
      </c>
      <c r="AT105" s="24" t="s">
        <v>513</v>
      </c>
      <c r="AU105" s="24" t="s">
        <v>79</v>
      </c>
      <c r="AY105" s="24" t="s">
        <v>161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4" t="s">
        <v>77</v>
      </c>
      <c r="BK105" s="193">
        <f t="shared" si="9"/>
        <v>0</v>
      </c>
      <c r="BL105" s="24" t="s">
        <v>277</v>
      </c>
      <c r="BM105" s="24" t="s">
        <v>2757</v>
      </c>
    </row>
    <row r="106" spans="2:65" s="1" customFormat="1" ht="22.5" customHeight="1">
      <c r="B106" s="181"/>
      <c r="C106" s="234" t="s">
        <v>160</v>
      </c>
      <c r="D106" s="234" t="s">
        <v>513</v>
      </c>
      <c r="E106" s="235" t="s">
        <v>2758</v>
      </c>
      <c r="F106" s="236" t="s">
        <v>2759</v>
      </c>
      <c r="G106" s="237" t="s">
        <v>416</v>
      </c>
      <c r="H106" s="238">
        <v>6</v>
      </c>
      <c r="I106" s="239"/>
      <c r="J106" s="240">
        <f t="shared" si="0"/>
        <v>0</v>
      </c>
      <c r="K106" s="236" t="s">
        <v>169</v>
      </c>
      <c r="L106" s="241"/>
      <c r="M106" s="242" t="s">
        <v>5</v>
      </c>
      <c r="N106" s="243" t="s">
        <v>40</v>
      </c>
      <c r="O106" s="42"/>
      <c r="P106" s="191">
        <f t="shared" si="1"/>
        <v>0</v>
      </c>
      <c r="Q106" s="191">
        <v>0.00043</v>
      </c>
      <c r="R106" s="191">
        <f t="shared" si="2"/>
        <v>0.00258</v>
      </c>
      <c r="S106" s="191">
        <v>0</v>
      </c>
      <c r="T106" s="192">
        <f t="shared" si="3"/>
        <v>0</v>
      </c>
      <c r="AR106" s="24" t="s">
        <v>1073</v>
      </c>
      <c r="AT106" s="24" t="s">
        <v>513</v>
      </c>
      <c r="AU106" s="24" t="s">
        <v>79</v>
      </c>
      <c r="AY106" s="24" t="s">
        <v>161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4" t="s">
        <v>77</v>
      </c>
      <c r="BK106" s="193">
        <f t="shared" si="9"/>
        <v>0</v>
      </c>
      <c r="BL106" s="24" t="s">
        <v>277</v>
      </c>
      <c r="BM106" s="24" t="s">
        <v>2760</v>
      </c>
    </row>
    <row r="107" spans="2:65" s="1" customFormat="1" ht="22.5" customHeight="1">
      <c r="B107" s="181"/>
      <c r="C107" s="182" t="s">
        <v>192</v>
      </c>
      <c r="D107" s="182" t="s">
        <v>165</v>
      </c>
      <c r="E107" s="183" t="s">
        <v>2761</v>
      </c>
      <c r="F107" s="184" t="s">
        <v>2762</v>
      </c>
      <c r="G107" s="185" t="s">
        <v>416</v>
      </c>
      <c r="H107" s="186">
        <v>8</v>
      </c>
      <c r="I107" s="187"/>
      <c r="J107" s="188">
        <f t="shared" si="0"/>
        <v>0</v>
      </c>
      <c r="K107" s="184" t="s">
        <v>169</v>
      </c>
      <c r="L107" s="41"/>
      <c r="M107" s="189" t="s">
        <v>5</v>
      </c>
      <c r="N107" s="190" t="s">
        <v>40</v>
      </c>
      <c r="O107" s="42"/>
      <c r="P107" s="191">
        <f t="shared" si="1"/>
        <v>0</v>
      </c>
      <c r="Q107" s="191">
        <v>0</v>
      </c>
      <c r="R107" s="191">
        <f t="shared" si="2"/>
        <v>0</v>
      </c>
      <c r="S107" s="191">
        <v>0</v>
      </c>
      <c r="T107" s="192">
        <f t="shared" si="3"/>
        <v>0</v>
      </c>
      <c r="AR107" s="24" t="s">
        <v>277</v>
      </c>
      <c r="AT107" s="24" t="s">
        <v>165</v>
      </c>
      <c r="AU107" s="24" t="s">
        <v>79</v>
      </c>
      <c r="AY107" s="24" t="s">
        <v>161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4" t="s">
        <v>77</v>
      </c>
      <c r="BK107" s="193">
        <f t="shared" si="9"/>
        <v>0</v>
      </c>
      <c r="BL107" s="24" t="s">
        <v>277</v>
      </c>
      <c r="BM107" s="24" t="s">
        <v>2763</v>
      </c>
    </row>
    <row r="108" spans="2:65" s="1" customFormat="1" ht="22.5" customHeight="1">
      <c r="B108" s="181"/>
      <c r="C108" s="234" t="s">
        <v>488</v>
      </c>
      <c r="D108" s="234" t="s">
        <v>513</v>
      </c>
      <c r="E108" s="235" t="s">
        <v>2764</v>
      </c>
      <c r="F108" s="236" t="s">
        <v>2765</v>
      </c>
      <c r="G108" s="237" t="s">
        <v>416</v>
      </c>
      <c r="H108" s="238">
        <v>8</v>
      </c>
      <c r="I108" s="239"/>
      <c r="J108" s="240">
        <f t="shared" si="0"/>
        <v>0</v>
      </c>
      <c r="K108" s="236" t="s">
        <v>169</v>
      </c>
      <c r="L108" s="241"/>
      <c r="M108" s="242" t="s">
        <v>5</v>
      </c>
      <c r="N108" s="243" t="s">
        <v>40</v>
      </c>
      <c r="O108" s="42"/>
      <c r="P108" s="191">
        <f t="shared" si="1"/>
        <v>0</v>
      </c>
      <c r="Q108" s="191">
        <v>0.0042</v>
      </c>
      <c r="R108" s="191">
        <f t="shared" si="2"/>
        <v>0.0336</v>
      </c>
      <c r="S108" s="191">
        <v>0</v>
      </c>
      <c r="T108" s="192">
        <f t="shared" si="3"/>
        <v>0</v>
      </c>
      <c r="AR108" s="24" t="s">
        <v>1073</v>
      </c>
      <c r="AT108" s="24" t="s">
        <v>513</v>
      </c>
      <c r="AU108" s="24" t="s">
        <v>79</v>
      </c>
      <c r="AY108" s="24" t="s">
        <v>161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4" t="s">
        <v>77</v>
      </c>
      <c r="BK108" s="193">
        <f t="shared" si="9"/>
        <v>0</v>
      </c>
      <c r="BL108" s="24" t="s">
        <v>277</v>
      </c>
      <c r="BM108" s="24" t="s">
        <v>2766</v>
      </c>
    </row>
    <row r="109" spans="2:65" s="1" customFormat="1" ht="22.5" customHeight="1">
      <c r="B109" s="181"/>
      <c r="C109" s="234" t="s">
        <v>10</v>
      </c>
      <c r="D109" s="234" t="s">
        <v>513</v>
      </c>
      <c r="E109" s="235" t="s">
        <v>2767</v>
      </c>
      <c r="F109" s="236" t="s">
        <v>2768</v>
      </c>
      <c r="G109" s="237" t="s">
        <v>416</v>
      </c>
      <c r="H109" s="238">
        <v>16</v>
      </c>
      <c r="I109" s="239"/>
      <c r="J109" s="240">
        <f t="shared" si="0"/>
        <v>0</v>
      </c>
      <c r="K109" s="236" t="s">
        <v>169</v>
      </c>
      <c r="L109" s="241"/>
      <c r="M109" s="242" t="s">
        <v>5</v>
      </c>
      <c r="N109" s="243" t="s">
        <v>40</v>
      </c>
      <c r="O109" s="42"/>
      <c r="P109" s="191">
        <f t="shared" si="1"/>
        <v>0</v>
      </c>
      <c r="Q109" s="191">
        <v>0.00032</v>
      </c>
      <c r="R109" s="191">
        <f t="shared" si="2"/>
        <v>0.00512</v>
      </c>
      <c r="S109" s="191">
        <v>0</v>
      </c>
      <c r="T109" s="192">
        <f t="shared" si="3"/>
        <v>0</v>
      </c>
      <c r="AR109" s="24" t="s">
        <v>1073</v>
      </c>
      <c r="AT109" s="24" t="s">
        <v>513</v>
      </c>
      <c r="AU109" s="24" t="s">
        <v>79</v>
      </c>
      <c r="AY109" s="24" t="s">
        <v>161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4" t="s">
        <v>77</v>
      </c>
      <c r="BK109" s="193">
        <f t="shared" si="9"/>
        <v>0</v>
      </c>
      <c r="BL109" s="24" t="s">
        <v>277</v>
      </c>
      <c r="BM109" s="24" t="s">
        <v>2769</v>
      </c>
    </row>
    <row r="110" spans="2:65" s="1" customFormat="1" ht="22.5" customHeight="1">
      <c r="B110" s="181"/>
      <c r="C110" s="182" t="s">
        <v>479</v>
      </c>
      <c r="D110" s="182" t="s">
        <v>165</v>
      </c>
      <c r="E110" s="183" t="s">
        <v>2770</v>
      </c>
      <c r="F110" s="184" t="s">
        <v>2771</v>
      </c>
      <c r="G110" s="185" t="s">
        <v>416</v>
      </c>
      <c r="H110" s="186">
        <v>6</v>
      </c>
      <c r="I110" s="187"/>
      <c r="J110" s="188">
        <f t="shared" si="0"/>
        <v>0</v>
      </c>
      <c r="K110" s="184" t="s">
        <v>169</v>
      </c>
      <c r="L110" s="41"/>
      <c r="M110" s="189" t="s">
        <v>5</v>
      </c>
      <c r="N110" s="190" t="s">
        <v>40</v>
      </c>
      <c r="O110" s="42"/>
      <c r="P110" s="191">
        <f t="shared" si="1"/>
        <v>0</v>
      </c>
      <c r="Q110" s="191">
        <v>0</v>
      </c>
      <c r="R110" s="191">
        <f t="shared" si="2"/>
        <v>0</v>
      </c>
      <c r="S110" s="191">
        <v>0</v>
      </c>
      <c r="T110" s="192">
        <f t="shared" si="3"/>
        <v>0</v>
      </c>
      <c r="AR110" s="24" t="s">
        <v>277</v>
      </c>
      <c r="AT110" s="24" t="s">
        <v>165</v>
      </c>
      <c r="AU110" s="24" t="s">
        <v>79</v>
      </c>
      <c r="AY110" s="24" t="s">
        <v>161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24" t="s">
        <v>77</v>
      </c>
      <c r="BK110" s="193">
        <f t="shared" si="9"/>
        <v>0</v>
      </c>
      <c r="BL110" s="24" t="s">
        <v>277</v>
      </c>
      <c r="BM110" s="24" t="s">
        <v>2772</v>
      </c>
    </row>
    <row r="111" spans="2:65" s="1" customFormat="1" ht="22.5" customHeight="1">
      <c r="B111" s="181"/>
      <c r="C111" s="234" t="s">
        <v>176</v>
      </c>
      <c r="D111" s="234" t="s">
        <v>513</v>
      </c>
      <c r="E111" s="235" t="s">
        <v>2773</v>
      </c>
      <c r="F111" s="236" t="s">
        <v>2774</v>
      </c>
      <c r="G111" s="237" t="s">
        <v>416</v>
      </c>
      <c r="H111" s="238">
        <v>18</v>
      </c>
      <c r="I111" s="239"/>
      <c r="J111" s="240">
        <f t="shared" si="0"/>
        <v>0</v>
      </c>
      <c r="K111" s="236" t="s">
        <v>169</v>
      </c>
      <c r="L111" s="241"/>
      <c r="M111" s="242" t="s">
        <v>5</v>
      </c>
      <c r="N111" s="243" t="s">
        <v>40</v>
      </c>
      <c r="O111" s="42"/>
      <c r="P111" s="191">
        <f t="shared" si="1"/>
        <v>0</v>
      </c>
      <c r="Q111" s="191">
        <v>0.00026</v>
      </c>
      <c r="R111" s="191">
        <f t="shared" si="2"/>
        <v>0.004679999999999999</v>
      </c>
      <c r="S111" s="191">
        <v>0</v>
      </c>
      <c r="T111" s="192">
        <f t="shared" si="3"/>
        <v>0</v>
      </c>
      <c r="AR111" s="24" t="s">
        <v>1073</v>
      </c>
      <c r="AT111" s="24" t="s">
        <v>513</v>
      </c>
      <c r="AU111" s="24" t="s">
        <v>79</v>
      </c>
      <c r="AY111" s="24" t="s">
        <v>161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24" t="s">
        <v>77</v>
      </c>
      <c r="BK111" s="193">
        <f t="shared" si="9"/>
        <v>0</v>
      </c>
      <c r="BL111" s="24" t="s">
        <v>277</v>
      </c>
      <c r="BM111" s="24" t="s">
        <v>2775</v>
      </c>
    </row>
    <row r="112" spans="2:65" s="1" customFormat="1" ht="22.5" customHeight="1">
      <c r="B112" s="181"/>
      <c r="C112" s="234" t="s">
        <v>11</v>
      </c>
      <c r="D112" s="234" t="s">
        <v>513</v>
      </c>
      <c r="E112" s="235" t="s">
        <v>2776</v>
      </c>
      <c r="F112" s="236" t="s">
        <v>2777</v>
      </c>
      <c r="G112" s="237" t="s">
        <v>416</v>
      </c>
      <c r="H112" s="238">
        <v>6</v>
      </c>
      <c r="I112" s="239"/>
      <c r="J112" s="240">
        <f t="shared" si="0"/>
        <v>0</v>
      </c>
      <c r="K112" s="236" t="s">
        <v>169</v>
      </c>
      <c r="L112" s="241"/>
      <c r="M112" s="242" t="s">
        <v>5</v>
      </c>
      <c r="N112" s="243" t="s">
        <v>40</v>
      </c>
      <c r="O112" s="42"/>
      <c r="P112" s="191">
        <f t="shared" si="1"/>
        <v>0</v>
      </c>
      <c r="Q112" s="191">
        <v>0.004</v>
      </c>
      <c r="R112" s="191">
        <f t="shared" si="2"/>
        <v>0.024</v>
      </c>
      <c r="S112" s="191">
        <v>0</v>
      </c>
      <c r="T112" s="192">
        <f t="shared" si="3"/>
        <v>0</v>
      </c>
      <c r="AR112" s="24" t="s">
        <v>1073</v>
      </c>
      <c r="AT112" s="24" t="s">
        <v>513</v>
      </c>
      <c r="AU112" s="24" t="s">
        <v>79</v>
      </c>
      <c r="AY112" s="24" t="s">
        <v>161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24" t="s">
        <v>77</v>
      </c>
      <c r="BK112" s="193">
        <f t="shared" si="9"/>
        <v>0</v>
      </c>
      <c r="BL112" s="24" t="s">
        <v>277</v>
      </c>
      <c r="BM112" s="24" t="s">
        <v>2778</v>
      </c>
    </row>
    <row r="113" spans="2:65" s="1" customFormat="1" ht="22.5" customHeight="1">
      <c r="B113" s="181"/>
      <c r="C113" s="234" t="s">
        <v>277</v>
      </c>
      <c r="D113" s="234" t="s">
        <v>513</v>
      </c>
      <c r="E113" s="235" t="s">
        <v>2779</v>
      </c>
      <c r="F113" s="236" t="s">
        <v>2780</v>
      </c>
      <c r="G113" s="237" t="s">
        <v>416</v>
      </c>
      <c r="H113" s="238">
        <v>6</v>
      </c>
      <c r="I113" s="239"/>
      <c r="J113" s="240">
        <f t="shared" si="0"/>
        <v>0</v>
      </c>
      <c r="K113" s="236" t="s">
        <v>169</v>
      </c>
      <c r="L113" s="241"/>
      <c r="M113" s="242" t="s">
        <v>5</v>
      </c>
      <c r="N113" s="243" t="s">
        <v>40</v>
      </c>
      <c r="O113" s="42"/>
      <c r="P113" s="191">
        <f t="shared" si="1"/>
        <v>0</v>
      </c>
      <c r="Q113" s="191">
        <v>0.00025</v>
      </c>
      <c r="R113" s="191">
        <f t="shared" si="2"/>
        <v>0.0015</v>
      </c>
      <c r="S113" s="191">
        <v>0</v>
      </c>
      <c r="T113" s="192">
        <f t="shared" si="3"/>
        <v>0</v>
      </c>
      <c r="AR113" s="24" t="s">
        <v>1073</v>
      </c>
      <c r="AT113" s="24" t="s">
        <v>513</v>
      </c>
      <c r="AU113" s="24" t="s">
        <v>79</v>
      </c>
      <c r="AY113" s="24" t="s">
        <v>161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24" t="s">
        <v>77</v>
      </c>
      <c r="BK113" s="193">
        <f t="shared" si="9"/>
        <v>0</v>
      </c>
      <c r="BL113" s="24" t="s">
        <v>277</v>
      </c>
      <c r="BM113" s="24" t="s">
        <v>2781</v>
      </c>
    </row>
    <row r="114" spans="2:65" s="1" customFormat="1" ht="22.5" customHeight="1">
      <c r="B114" s="181"/>
      <c r="C114" s="234" t="s">
        <v>172</v>
      </c>
      <c r="D114" s="234" t="s">
        <v>513</v>
      </c>
      <c r="E114" s="235" t="s">
        <v>2782</v>
      </c>
      <c r="F114" s="236" t="s">
        <v>2783</v>
      </c>
      <c r="G114" s="237" t="s">
        <v>416</v>
      </c>
      <c r="H114" s="238">
        <v>6</v>
      </c>
      <c r="I114" s="239"/>
      <c r="J114" s="240">
        <f t="shared" si="0"/>
        <v>0</v>
      </c>
      <c r="K114" s="236" t="s">
        <v>169</v>
      </c>
      <c r="L114" s="241"/>
      <c r="M114" s="242" t="s">
        <v>5</v>
      </c>
      <c r="N114" s="243" t="s">
        <v>40</v>
      </c>
      <c r="O114" s="42"/>
      <c r="P114" s="191">
        <f t="shared" si="1"/>
        <v>0</v>
      </c>
      <c r="Q114" s="191">
        <v>0.0002</v>
      </c>
      <c r="R114" s="191">
        <f t="shared" si="2"/>
        <v>0.0012000000000000001</v>
      </c>
      <c r="S114" s="191">
        <v>0</v>
      </c>
      <c r="T114" s="192">
        <f t="shared" si="3"/>
        <v>0</v>
      </c>
      <c r="AR114" s="24" t="s">
        <v>1073</v>
      </c>
      <c r="AT114" s="24" t="s">
        <v>513</v>
      </c>
      <c r="AU114" s="24" t="s">
        <v>79</v>
      </c>
      <c r="AY114" s="24" t="s">
        <v>161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24" t="s">
        <v>77</v>
      </c>
      <c r="BK114" s="193">
        <f t="shared" si="9"/>
        <v>0</v>
      </c>
      <c r="BL114" s="24" t="s">
        <v>277</v>
      </c>
      <c r="BM114" s="24" t="s">
        <v>2784</v>
      </c>
    </row>
    <row r="115" spans="2:63" s="11" customFormat="1" ht="37.35" customHeight="1">
      <c r="B115" s="167"/>
      <c r="D115" s="168" t="s">
        <v>68</v>
      </c>
      <c r="E115" s="169" t="s">
        <v>513</v>
      </c>
      <c r="F115" s="169" t="s">
        <v>1871</v>
      </c>
      <c r="I115" s="170"/>
      <c r="J115" s="171">
        <f>BK115</f>
        <v>0</v>
      </c>
      <c r="L115" s="167"/>
      <c r="M115" s="172"/>
      <c r="N115" s="173"/>
      <c r="O115" s="173"/>
      <c r="P115" s="174">
        <f>P116</f>
        <v>0</v>
      </c>
      <c r="Q115" s="173"/>
      <c r="R115" s="174">
        <f>R116</f>
        <v>0</v>
      </c>
      <c r="S115" s="173"/>
      <c r="T115" s="175">
        <f>T116</f>
        <v>0</v>
      </c>
      <c r="AR115" s="168" t="s">
        <v>253</v>
      </c>
      <c r="AT115" s="176" t="s">
        <v>68</v>
      </c>
      <c r="AU115" s="176" t="s">
        <v>69</v>
      </c>
      <c r="AY115" s="168" t="s">
        <v>161</v>
      </c>
      <c r="BK115" s="177">
        <f>BK116</f>
        <v>0</v>
      </c>
    </row>
    <row r="116" spans="2:63" s="11" customFormat="1" ht="19.9" customHeight="1">
      <c r="B116" s="167"/>
      <c r="D116" s="178" t="s">
        <v>68</v>
      </c>
      <c r="E116" s="179" t="s">
        <v>2785</v>
      </c>
      <c r="F116" s="179" t="s">
        <v>2786</v>
      </c>
      <c r="I116" s="170"/>
      <c r="J116" s="180">
        <f>BK116</f>
        <v>0</v>
      </c>
      <c r="L116" s="167"/>
      <c r="M116" s="172"/>
      <c r="N116" s="173"/>
      <c r="O116" s="173"/>
      <c r="P116" s="174">
        <f>SUM(P117:P118)</f>
        <v>0</v>
      </c>
      <c r="Q116" s="173"/>
      <c r="R116" s="174">
        <f>SUM(R117:R118)</f>
        <v>0</v>
      </c>
      <c r="S116" s="173"/>
      <c r="T116" s="175">
        <f>SUM(T117:T118)</f>
        <v>0</v>
      </c>
      <c r="AR116" s="168" t="s">
        <v>253</v>
      </c>
      <c r="AT116" s="176" t="s">
        <v>68</v>
      </c>
      <c r="AU116" s="176" t="s">
        <v>77</v>
      </c>
      <c r="AY116" s="168" t="s">
        <v>161</v>
      </c>
      <c r="BK116" s="177">
        <f>SUM(BK117:BK118)</f>
        <v>0</v>
      </c>
    </row>
    <row r="117" spans="2:65" s="1" customFormat="1" ht="31.5" customHeight="1">
      <c r="B117" s="181"/>
      <c r="C117" s="182" t="s">
        <v>2024</v>
      </c>
      <c r="D117" s="182" t="s">
        <v>165</v>
      </c>
      <c r="E117" s="183" t="s">
        <v>2787</v>
      </c>
      <c r="F117" s="184" t="s">
        <v>2788</v>
      </c>
      <c r="G117" s="185" t="s">
        <v>231</v>
      </c>
      <c r="H117" s="186">
        <v>70</v>
      </c>
      <c r="I117" s="187"/>
      <c r="J117" s="188">
        <f>ROUND(I117*H117,2)</f>
        <v>0</v>
      </c>
      <c r="K117" s="184" t="s">
        <v>169</v>
      </c>
      <c r="L117" s="41"/>
      <c r="M117" s="189" t="s">
        <v>5</v>
      </c>
      <c r="N117" s="190" t="s">
        <v>40</v>
      </c>
      <c r="O117" s="42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24" t="s">
        <v>455</v>
      </c>
      <c r="AT117" s="24" t="s">
        <v>165</v>
      </c>
      <c r="AU117" s="24" t="s">
        <v>79</v>
      </c>
      <c r="AY117" s="24" t="s">
        <v>161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4" t="s">
        <v>77</v>
      </c>
      <c r="BK117" s="193">
        <f>ROUND(I117*H117,2)</f>
        <v>0</v>
      </c>
      <c r="BL117" s="24" t="s">
        <v>455</v>
      </c>
      <c r="BM117" s="24" t="s">
        <v>2789</v>
      </c>
    </row>
    <row r="118" spans="2:65" s="1" customFormat="1" ht="22.5" customHeight="1">
      <c r="B118" s="181"/>
      <c r="C118" s="182" t="s">
        <v>1775</v>
      </c>
      <c r="D118" s="182" t="s">
        <v>165</v>
      </c>
      <c r="E118" s="183" t="s">
        <v>2790</v>
      </c>
      <c r="F118" s="184" t="s">
        <v>2791</v>
      </c>
      <c r="G118" s="185" t="s">
        <v>231</v>
      </c>
      <c r="H118" s="186">
        <v>70</v>
      </c>
      <c r="I118" s="187"/>
      <c r="J118" s="188">
        <f>ROUND(I118*H118,2)</f>
        <v>0</v>
      </c>
      <c r="K118" s="184" t="s">
        <v>169</v>
      </c>
      <c r="L118" s="41"/>
      <c r="M118" s="189" t="s">
        <v>5</v>
      </c>
      <c r="N118" s="190" t="s">
        <v>40</v>
      </c>
      <c r="O118" s="42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24" t="s">
        <v>455</v>
      </c>
      <c r="AT118" s="24" t="s">
        <v>165</v>
      </c>
      <c r="AU118" s="24" t="s">
        <v>79</v>
      </c>
      <c r="AY118" s="24" t="s">
        <v>161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4" t="s">
        <v>77</v>
      </c>
      <c r="BK118" s="193">
        <f>ROUND(I118*H118,2)</f>
        <v>0</v>
      </c>
      <c r="BL118" s="24" t="s">
        <v>455</v>
      </c>
      <c r="BM118" s="24" t="s">
        <v>2792</v>
      </c>
    </row>
    <row r="119" spans="2:63" s="11" customFormat="1" ht="37.35" customHeight="1">
      <c r="B119" s="167"/>
      <c r="D119" s="178" t="s">
        <v>68</v>
      </c>
      <c r="E119" s="250" t="s">
        <v>2793</v>
      </c>
      <c r="F119" s="250" t="s">
        <v>2794</v>
      </c>
      <c r="I119" s="170"/>
      <c r="J119" s="251">
        <f>BK119</f>
        <v>0</v>
      </c>
      <c r="L119" s="167"/>
      <c r="M119" s="172"/>
      <c r="N119" s="173"/>
      <c r="O119" s="173"/>
      <c r="P119" s="174">
        <f>P120</f>
        <v>0</v>
      </c>
      <c r="Q119" s="173"/>
      <c r="R119" s="174">
        <f>R120</f>
        <v>0</v>
      </c>
      <c r="S119" s="173"/>
      <c r="T119" s="175">
        <f>T120</f>
        <v>0</v>
      </c>
      <c r="AR119" s="168" t="s">
        <v>215</v>
      </c>
      <c r="AT119" s="176" t="s">
        <v>68</v>
      </c>
      <c r="AU119" s="176" t="s">
        <v>69</v>
      </c>
      <c r="AY119" s="168" t="s">
        <v>161</v>
      </c>
      <c r="BK119" s="177">
        <f>BK120</f>
        <v>0</v>
      </c>
    </row>
    <row r="120" spans="2:65" s="1" customFormat="1" ht="22.5" customHeight="1">
      <c r="B120" s="181"/>
      <c r="C120" s="182" t="s">
        <v>1779</v>
      </c>
      <c r="D120" s="182" t="s">
        <v>165</v>
      </c>
      <c r="E120" s="183" t="s">
        <v>2795</v>
      </c>
      <c r="F120" s="184" t="s">
        <v>2796</v>
      </c>
      <c r="G120" s="185" t="s">
        <v>2797</v>
      </c>
      <c r="H120" s="186">
        <v>16</v>
      </c>
      <c r="I120" s="187"/>
      <c r="J120" s="188">
        <f>ROUND(I120*H120,2)</f>
        <v>0</v>
      </c>
      <c r="K120" s="184" t="s">
        <v>169</v>
      </c>
      <c r="L120" s="41"/>
      <c r="M120" s="189" t="s">
        <v>5</v>
      </c>
      <c r="N120" s="194" t="s">
        <v>40</v>
      </c>
      <c r="O120" s="195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AR120" s="24" t="s">
        <v>2798</v>
      </c>
      <c r="AT120" s="24" t="s">
        <v>165</v>
      </c>
      <c r="AU120" s="24" t="s">
        <v>77</v>
      </c>
      <c r="AY120" s="24" t="s">
        <v>161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77</v>
      </c>
      <c r="BK120" s="193">
        <f>ROUND(I120*H120,2)</f>
        <v>0</v>
      </c>
      <c r="BL120" s="24" t="s">
        <v>2798</v>
      </c>
      <c r="BM120" s="24" t="s">
        <v>2799</v>
      </c>
    </row>
    <row r="121" spans="2:12" s="1" customFormat="1" ht="6.95" customHeight="1">
      <c r="B121" s="56"/>
      <c r="C121" s="57"/>
      <c r="D121" s="57"/>
      <c r="E121" s="57"/>
      <c r="F121" s="57"/>
      <c r="G121" s="57"/>
      <c r="H121" s="57"/>
      <c r="I121" s="134"/>
      <c r="J121" s="57"/>
      <c r="K121" s="57"/>
      <c r="L121" s="41"/>
    </row>
  </sheetData>
  <autoFilter ref="C86:K120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119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2800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ROUND(J85,2)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ROUND(SUM(BE85:BE107),2)</f>
        <v>0</v>
      </c>
      <c r="G32" s="42"/>
      <c r="H32" s="42"/>
      <c r="I32" s="126">
        <v>0.21</v>
      </c>
      <c r="J32" s="125">
        <f>ROUND(ROUND((SUM(BE85:BE107)),2)*I32,2)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ROUND(SUM(BF85:BF107),2)</f>
        <v>0</v>
      </c>
      <c r="G33" s="42"/>
      <c r="H33" s="42"/>
      <c r="I33" s="126">
        <v>0.15</v>
      </c>
      <c r="J33" s="125">
        <f>ROUND(ROUND((SUM(BF85:BF107)),2)*I33,2)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ROUND(SUM(BG85:BG107),2)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ROUND(SUM(BH85:BH107),2)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ROUND(SUM(BI85:BI107),2)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06-08 - Rozvaděče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J85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2801</v>
      </c>
      <c r="E61" s="145"/>
      <c r="F61" s="145"/>
      <c r="G61" s="145"/>
      <c r="H61" s="145"/>
      <c r="I61" s="146"/>
      <c r="J61" s="147">
        <f>J86</f>
        <v>0</v>
      </c>
      <c r="K61" s="148"/>
    </row>
    <row r="62" spans="2:11" s="8" customFormat="1" ht="24.95" customHeight="1">
      <c r="B62" s="142"/>
      <c r="C62" s="143"/>
      <c r="D62" s="144" t="s">
        <v>2802</v>
      </c>
      <c r="E62" s="145"/>
      <c r="F62" s="145"/>
      <c r="G62" s="145"/>
      <c r="H62" s="145"/>
      <c r="I62" s="146"/>
      <c r="J62" s="147">
        <f>J90</f>
        <v>0</v>
      </c>
      <c r="K62" s="148"/>
    </row>
    <row r="63" spans="2:11" s="8" customFormat="1" ht="24.95" customHeight="1">
      <c r="B63" s="142"/>
      <c r="C63" s="143"/>
      <c r="D63" s="144" t="s">
        <v>2803</v>
      </c>
      <c r="E63" s="145"/>
      <c r="F63" s="145"/>
      <c r="G63" s="145"/>
      <c r="H63" s="145"/>
      <c r="I63" s="146"/>
      <c r="J63" s="147">
        <f>J99</f>
        <v>0</v>
      </c>
      <c r="K63" s="148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3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35"/>
      <c r="J69" s="60"/>
      <c r="K69" s="60"/>
      <c r="L69" s="41"/>
    </row>
    <row r="70" spans="2:12" s="1" customFormat="1" ht="36.95" customHeight="1">
      <c r="B70" s="41"/>
      <c r="C70" s="61" t="s">
        <v>145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19</v>
      </c>
      <c r="L72" s="41"/>
    </row>
    <row r="73" spans="2:12" s="1" customFormat="1" ht="22.5" customHeight="1">
      <c r="B73" s="41"/>
      <c r="E73" s="371" t="str">
        <f>E7</f>
        <v>Mateřská školka Košetice</v>
      </c>
      <c r="F73" s="372"/>
      <c r="G73" s="372"/>
      <c r="H73" s="372"/>
      <c r="L73" s="41"/>
    </row>
    <row r="74" spans="2:12" ht="15">
      <c r="B74" s="28"/>
      <c r="C74" s="63" t="s">
        <v>135</v>
      </c>
      <c r="L74" s="28"/>
    </row>
    <row r="75" spans="2:12" s="1" customFormat="1" ht="22.5" customHeight="1">
      <c r="B75" s="41"/>
      <c r="E75" s="371" t="s">
        <v>2384</v>
      </c>
      <c r="F75" s="373"/>
      <c r="G75" s="373"/>
      <c r="H75" s="373"/>
      <c r="L75" s="41"/>
    </row>
    <row r="76" spans="2:12" s="1" customFormat="1" ht="14.45" customHeight="1">
      <c r="B76" s="41"/>
      <c r="C76" s="63" t="s">
        <v>2385</v>
      </c>
      <c r="L76" s="41"/>
    </row>
    <row r="77" spans="2:12" s="1" customFormat="1" ht="23.25" customHeight="1">
      <c r="B77" s="41"/>
      <c r="E77" s="345" t="str">
        <f>E11</f>
        <v>06-08 - Rozvaděče</v>
      </c>
      <c r="F77" s="373"/>
      <c r="G77" s="373"/>
      <c r="H77" s="373"/>
      <c r="L77" s="41"/>
    </row>
    <row r="78" spans="2:12" s="1" customFormat="1" ht="6.95" customHeight="1">
      <c r="B78" s="41"/>
      <c r="L78" s="41"/>
    </row>
    <row r="79" spans="2:12" s="1" customFormat="1" ht="18" customHeight="1">
      <c r="B79" s="41"/>
      <c r="C79" s="63" t="s">
        <v>23</v>
      </c>
      <c r="F79" s="156" t="str">
        <f>F14</f>
        <v xml:space="preserve"> </v>
      </c>
      <c r="I79" s="157" t="s">
        <v>25</v>
      </c>
      <c r="J79" s="67" t="str">
        <f>IF(J14="","",J14)</f>
        <v>03.05.2017</v>
      </c>
      <c r="L79" s="41"/>
    </row>
    <row r="80" spans="2:12" s="1" customFormat="1" ht="6.95" customHeight="1">
      <c r="B80" s="41"/>
      <c r="L80" s="41"/>
    </row>
    <row r="81" spans="2:12" s="1" customFormat="1" ht="15">
      <c r="B81" s="41"/>
      <c r="C81" s="63" t="s">
        <v>27</v>
      </c>
      <c r="F81" s="156" t="str">
        <f>E17</f>
        <v xml:space="preserve"> </v>
      </c>
      <c r="I81" s="157" t="s">
        <v>32</v>
      </c>
      <c r="J81" s="156" t="str">
        <f>E23</f>
        <v xml:space="preserve"> </v>
      </c>
      <c r="L81" s="41"/>
    </row>
    <row r="82" spans="2:12" s="1" customFormat="1" ht="14.45" customHeight="1">
      <c r="B82" s="41"/>
      <c r="C82" s="63" t="s">
        <v>30</v>
      </c>
      <c r="F82" s="156" t="str">
        <f>IF(E20="","",E20)</f>
        <v/>
      </c>
      <c r="L82" s="41"/>
    </row>
    <row r="83" spans="2:12" s="1" customFormat="1" ht="10.35" customHeight="1">
      <c r="B83" s="41"/>
      <c r="L83" s="41"/>
    </row>
    <row r="84" spans="2:20" s="10" customFormat="1" ht="29.25" customHeight="1">
      <c r="B84" s="158"/>
      <c r="C84" s="159" t="s">
        <v>146</v>
      </c>
      <c r="D84" s="160" t="s">
        <v>54</v>
      </c>
      <c r="E84" s="160" t="s">
        <v>50</v>
      </c>
      <c r="F84" s="160" t="s">
        <v>147</v>
      </c>
      <c r="G84" s="160" t="s">
        <v>148</v>
      </c>
      <c r="H84" s="160" t="s">
        <v>149</v>
      </c>
      <c r="I84" s="161" t="s">
        <v>150</v>
      </c>
      <c r="J84" s="160" t="s">
        <v>139</v>
      </c>
      <c r="K84" s="162" t="s">
        <v>151</v>
      </c>
      <c r="L84" s="158"/>
      <c r="M84" s="73" t="s">
        <v>152</v>
      </c>
      <c r="N84" s="74" t="s">
        <v>39</v>
      </c>
      <c r="O84" s="74" t="s">
        <v>153</v>
      </c>
      <c r="P84" s="74" t="s">
        <v>154</v>
      </c>
      <c r="Q84" s="74" t="s">
        <v>155</v>
      </c>
      <c r="R84" s="74" t="s">
        <v>156</v>
      </c>
      <c r="S84" s="74" t="s">
        <v>157</v>
      </c>
      <c r="T84" s="75" t="s">
        <v>158</v>
      </c>
    </row>
    <row r="85" spans="2:63" s="1" customFormat="1" ht="29.25" customHeight="1">
      <c r="B85" s="41"/>
      <c r="C85" s="77" t="s">
        <v>140</v>
      </c>
      <c r="J85" s="163">
        <f>BK85</f>
        <v>0</v>
      </c>
      <c r="L85" s="41"/>
      <c r="M85" s="76"/>
      <c r="N85" s="68"/>
      <c r="O85" s="68"/>
      <c r="P85" s="164">
        <f>P86+P90+P99</f>
        <v>0</v>
      </c>
      <c r="Q85" s="68"/>
      <c r="R85" s="164">
        <f>R86+R90+R99</f>
        <v>0</v>
      </c>
      <c r="S85" s="68"/>
      <c r="T85" s="165">
        <f>T86+T90+T99</f>
        <v>0</v>
      </c>
      <c r="AT85" s="24" t="s">
        <v>68</v>
      </c>
      <c r="AU85" s="24" t="s">
        <v>141</v>
      </c>
      <c r="BK85" s="166">
        <f>BK86+BK90+BK99</f>
        <v>0</v>
      </c>
    </row>
    <row r="86" spans="2:63" s="11" customFormat="1" ht="37.35" customHeight="1">
      <c r="B86" s="167"/>
      <c r="D86" s="178" t="s">
        <v>68</v>
      </c>
      <c r="E86" s="250" t="s">
        <v>2804</v>
      </c>
      <c r="F86" s="250" t="s">
        <v>2805</v>
      </c>
      <c r="I86" s="170"/>
      <c r="J86" s="251">
        <f>BK86</f>
        <v>0</v>
      </c>
      <c r="L86" s="167"/>
      <c r="M86" s="172"/>
      <c r="N86" s="173"/>
      <c r="O86" s="173"/>
      <c r="P86" s="174">
        <f>SUM(P87:P89)</f>
        <v>0</v>
      </c>
      <c r="Q86" s="173"/>
      <c r="R86" s="174">
        <f>SUM(R87:R89)</f>
        <v>0</v>
      </c>
      <c r="S86" s="173"/>
      <c r="T86" s="175">
        <f>SUM(T87:T89)</f>
        <v>0</v>
      </c>
      <c r="AR86" s="168" t="s">
        <v>77</v>
      </c>
      <c r="AT86" s="176" t="s">
        <v>68</v>
      </c>
      <c r="AU86" s="176" t="s">
        <v>69</v>
      </c>
      <c r="AY86" s="168" t="s">
        <v>161</v>
      </c>
      <c r="BK86" s="177">
        <f>SUM(BK87:BK89)</f>
        <v>0</v>
      </c>
    </row>
    <row r="87" spans="2:65" s="1" customFormat="1" ht="22.5" customHeight="1">
      <c r="B87" s="181"/>
      <c r="C87" s="182" t="s">
        <v>253</v>
      </c>
      <c r="D87" s="182" t="s">
        <v>165</v>
      </c>
      <c r="E87" s="183" t="s">
        <v>2806</v>
      </c>
      <c r="F87" s="184" t="s">
        <v>2807</v>
      </c>
      <c r="G87" s="185" t="s">
        <v>1438</v>
      </c>
      <c r="H87" s="186">
        <v>4</v>
      </c>
      <c r="I87" s="187"/>
      <c r="J87" s="188">
        <f>ROUND(I87*H87,2)</f>
        <v>0</v>
      </c>
      <c r="K87" s="184" t="s">
        <v>5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215</v>
      </c>
      <c r="AT87" s="24" t="s">
        <v>165</v>
      </c>
      <c r="AU87" s="24" t="s">
        <v>77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215</v>
      </c>
      <c r="BM87" s="24" t="s">
        <v>2808</v>
      </c>
    </row>
    <row r="88" spans="2:65" s="1" customFormat="1" ht="22.5" customHeight="1">
      <c r="B88" s="181"/>
      <c r="C88" s="182" t="s">
        <v>79</v>
      </c>
      <c r="D88" s="182" t="s">
        <v>165</v>
      </c>
      <c r="E88" s="183" t="s">
        <v>2809</v>
      </c>
      <c r="F88" s="184" t="s">
        <v>2810</v>
      </c>
      <c r="G88" s="185" t="s">
        <v>1438</v>
      </c>
      <c r="H88" s="186">
        <v>3</v>
      </c>
      <c r="I88" s="187"/>
      <c r="J88" s="188">
        <f>ROUND(I88*H88,2)</f>
        <v>0</v>
      </c>
      <c r="K88" s="184" t="s">
        <v>5</v>
      </c>
      <c r="L88" s="41"/>
      <c r="M88" s="189" t="s">
        <v>5</v>
      </c>
      <c r="N88" s="190" t="s">
        <v>40</v>
      </c>
      <c r="O88" s="42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24" t="s">
        <v>215</v>
      </c>
      <c r="AT88" s="24" t="s">
        <v>165</v>
      </c>
      <c r="AU88" s="24" t="s">
        <v>77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215</v>
      </c>
      <c r="BM88" s="24" t="s">
        <v>2811</v>
      </c>
    </row>
    <row r="89" spans="2:65" s="1" customFormat="1" ht="22.5" customHeight="1">
      <c r="B89" s="181"/>
      <c r="C89" s="182" t="s">
        <v>77</v>
      </c>
      <c r="D89" s="182" t="s">
        <v>165</v>
      </c>
      <c r="E89" s="183" t="s">
        <v>2812</v>
      </c>
      <c r="F89" s="184" t="s">
        <v>2813</v>
      </c>
      <c r="G89" s="185" t="s">
        <v>416</v>
      </c>
      <c r="H89" s="186">
        <v>1</v>
      </c>
      <c r="I89" s="187"/>
      <c r="J89" s="188">
        <f>ROUND(I89*H89,2)</f>
        <v>0</v>
      </c>
      <c r="K89" s="184" t="s">
        <v>5</v>
      </c>
      <c r="L89" s="41"/>
      <c r="M89" s="189" t="s">
        <v>5</v>
      </c>
      <c r="N89" s="190" t="s">
        <v>40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4" t="s">
        <v>215</v>
      </c>
      <c r="AT89" s="24" t="s">
        <v>165</v>
      </c>
      <c r="AU89" s="24" t="s">
        <v>77</v>
      </c>
      <c r="AY89" s="24" t="s">
        <v>161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77</v>
      </c>
      <c r="BK89" s="193">
        <f>ROUND(I89*H89,2)</f>
        <v>0</v>
      </c>
      <c r="BL89" s="24" t="s">
        <v>215</v>
      </c>
      <c r="BM89" s="24" t="s">
        <v>2814</v>
      </c>
    </row>
    <row r="90" spans="2:63" s="11" customFormat="1" ht="37.35" customHeight="1">
      <c r="B90" s="167"/>
      <c r="D90" s="178" t="s">
        <v>68</v>
      </c>
      <c r="E90" s="250" t="s">
        <v>2815</v>
      </c>
      <c r="F90" s="250" t="s">
        <v>2816</v>
      </c>
      <c r="I90" s="170"/>
      <c r="J90" s="251">
        <f>BK90</f>
        <v>0</v>
      </c>
      <c r="L90" s="167"/>
      <c r="M90" s="172"/>
      <c r="N90" s="173"/>
      <c r="O90" s="173"/>
      <c r="P90" s="174">
        <f>SUM(P91:P98)</f>
        <v>0</v>
      </c>
      <c r="Q90" s="173"/>
      <c r="R90" s="174">
        <f>SUM(R91:R98)</f>
        <v>0</v>
      </c>
      <c r="S90" s="173"/>
      <c r="T90" s="175">
        <f>SUM(T91:T98)</f>
        <v>0</v>
      </c>
      <c r="AR90" s="168" t="s">
        <v>77</v>
      </c>
      <c r="AT90" s="176" t="s">
        <v>68</v>
      </c>
      <c r="AU90" s="176" t="s">
        <v>69</v>
      </c>
      <c r="AY90" s="168" t="s">
        <v>161</v>
      </c>
      <c r="BK90" s="177">
        <f>SUM(BK91:BK98)</f>
        <v>0</v>
      </c>
    </row>
    <row r="91" spans="2:65" s="1" customFormat="1" ht="22.5" customHeight="1">
      <c r="B91" s="181"/>
      <c r="C91" s="182" t="s">
        <v>184</v>
      </c>
      <c r="D91" s="182" t="s">
        <v>165</v>
      </c>
      <c r="E91" s="183" t="s">
        <v>2817</v>
      </c>
      <c r="F91" s="184" t="s">
        <v>2818</v>
      </c>
      <c r="G91" s="185" t="s">
        <v>1438</v>
      </c>
      <c r="H91" s="186">
        <v>14</v>
      </c>
      <c r="I91" s="187"/>
      <c r="J91" s="188">
        <f aca="true" t="shared" si="0" ref="J91:J98">ROUND(I91*H91,2)</f>
        <v>0</v>
      </c>
      <c r="K91" s="184" t="s">
        <v>5</v>
      </c>
      <c r="L91" s="41"/>
      <c r="M91" s="189" t="s">
        <v>5</v>
      </c>
      <c r="N91" s="190" t="s">
        <v>40</v>
      </c>
      <c r="O91" s="42"/>
      <c r="P91" s="191">
        <f aca="true" t="shared" si="1" ref="P91:P98">O91*H91</f>
        <v>0</v>
      </c>
      <c r="Q91" s="191">
        <v>0</v>
      </c>
      <c r="R91" s="191">
        <f aca="true" t="shared" si="2" ref="R91:R98">Q91*H91</f>
        <v>0</v>
      </c>
      <c r="S91" s="191">
        <v>0</v>
      </c>
      <c r="T91" s="192">
        <f aca="true" t="shared" si="3" ref="T91:T98">S91*H91</f>
        <v>0</v>
      </c>
      <c r="AR91" s="24" t="s">
        <v>215</v>
      </c>
      <c r="AT91" s="24" t="s">
        <v>165</v>
      </c>
      <c r="AU91" s="24" t="s">
        <v>77</v>
      </c>
      <c r="AY91" s="24" t="s">
        <v>161</v>
      </c>
      <c r="BE91" s="193">
        <f aca="true" t="shared" si="4" ref="BE91:BE98">IF(N91="základní",J91,0)</f>
        <v>0</v>
      </c>
      <c r="BF91" s="193">
        <f aca="true" t="shared" si="5" ref="BF91:BF98">IF(N91="snížená",J91,0)</f>
        <v>0</v>
      </c>
      <c r="BG91" s="193">
        <f aca="true" t="shared" si="6" ref="BG91:BG98">IF(N91="zákl. přenesená",J91,0)</f>
        <v>0</v>
      </c>
      <c r="BH91" s="193">
        <f aca="true" t="shared" si="7" ref="BH91:BH98">IF(N91="sníž. přenesená",J91,0)</f>
        <v>0</v>
      </c>
      <c r="BI91" s="193">
        <f aca="true" t="shared" si="8" ref="BI91:BI98">IF(N91="nulová",J91,0)</f>
        <v>0</v>
      </c>
      <c r="BJ91" s="24" t="s">
        <v>77</v>
      </c>
      <c r="BK91" s="193">
        <f aca="true" t="shared" si="9" ref="BK91:BK98">ROUND(I91*H91,2)</f>
        <v>0</v>
      </c>
      <c r="BL91" s="24" t="s">
        <v>215</v>
      </c>
      <c r="BM91" s="24" t="s">
        <v>2819</v>
      </c>
    </row>
    <row r="92" spans="2:65" s="1" customFormat="1" ht="22.5" customHeight="1">
      <c r="B92" s="181"/>
      <c r="C92" s="182" t="s">
        <v>188</v>
      </c>
      <c r="D92" s="182" t="s">
        <v>165</v>
      </c>
      <c r="E92" s="183" t="s">
        <v>2806</v>
      </c>
      <c r="F92" s="184" t="s">
        <v>2807</v>
      </c>
      <c r="G92" s="185" t="s">
        <v>1438</v>
      </c>
      <c r="H92" s="186">
        <v>2</v>
      </c>
      <c r="I92" s="187"/>
      <c r="J92" s="188">
        <f t="shared" si="0"/>
        <v>0</v>
      </c>
      <c r="K92" s="184" t="s">
        <v>5</v>
      </c>
      <c r="L92" s="41"/>
      <c r="M92" s="189" t="s">
        <v>5</v>
      </c>
      <c r="N92" s="190" t="s">
        <v>40</v>
      </c>
      <c r="O92" s="42"/>
      <c r="P92" s="191">
        <f t="shared" si="1"/>
        <v>0</v>
      </c>
      <c r="Q92" s="191">
        <v>0</v>
      </c>
      <c r="R92" s="191">
        <f t="shared" si="2"/>
        <v>0</v>
      </c>
      <c r="S92" s="191">
        <v>0</v>
      </c>
      <c r="T92" s="192">
        <f t="shared" si="3"/>
        <v>0</v>
      </c>
      <c r="AR92" s="24" t="s">
        <v>215</v>
      </c>
      <c r="AT92" s="24" t="s">
        <v>165</v>
      </c>
      <c r="AU92" s="24" t="s">
        <v>77</v>
      </c>
      <c r="AY92" s="24" t="s">
        <v>161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24" t="s">
        <v>77</v>
      </c>
      <c r="BK92" s="193">
        <f t="shared" si="9"/>
        <v>0</v>
      </c>
      <c r="BL92" s="24" t="s">
        <v>215</v>
      </c>
      <c r="BM92" s="24" t="s">
        <v>2820</v>
      </c>
    </row>
    <row r="93" spans="2:65" s="1" customFormat="1" ht="22.5" customHeight="1">
      <c r="B93" s="181"/>
      <c r="C93" s="182" t="s">
        <v>164</v>
      </c>
      <c r="D93" s="182" t="s">
        <v>165</v>
      </c>
      <c r="E93" s="183" t="s">
        <v>2821</v>
      </c>
      <c r="F93" s="184" t="s">
        <v>2822</v>
      </c>
      <c r="G93" s="185" t="s">
        <v>1438</v>
      </c>
      <c r="H93" s="186">
        <v>1</v>
      </c>
      <c r="I93" s="187"/>
      <c r="J93" s="188">
        <f t="shared" si="0"/>
        <v>0</v>
      </c>
      <c r="K93" s="184" t="s">
        <v>5</v>
      </c>
      <c r="L93" s="41"/>
      <c r="M93" s="189" t="s">
        <v>5</v>
      </c>
      <c r="N93" s="190" t="s">
        <v>40</v>
      </c>
      <c r="O93" s="42"/>
      <c r="P93" s="191">
        <f t="shared" si="1"/>
        <v>0</v>
      </c>
      <c r="Q93" s="191">
        <v>0</v>
      </c>
      <c r="R93" s="191">
        <f t="shared" si="2"/>
        <v>0</v>
      </c>
      <c r="S93" s="191">
        <v>0</v>
      </c>
      <c r="T93" s="192">
        <f t="shared" si="3"/>
        <v>0</v>
      </c>
      <c r="AR93" s="24" t="s">
        <v>215</v>
      </c>
      <c r="AT93" s="24" t="s">
        <v>165</v>
      </c>
      <c r="AU93" s="24" t="s">
        <v>77</v>
      </c>
      <c r="AY93" s="24" t="s">
        <v>161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24" t="s">
        <v>77</v>
      </c>
      <c r="BK93" s="193">
        <f t="shared" si="9"/>
        <v>0</v>
      </c>
      <c r="BL93" s="24" t="s">
        <v>215</v>
      </c>
      <c r="BM93" s="24" t="s">
        <v>2823</v>
      </c>
    </row>
    <row r="94" spans="2:65" s="1" customFormat="1" ht="22.5" customHeight="1">
      <c r="B94" s="181"/>
      <c r="C94" s="182" t="s">
        <v>215</v>
      </c>
      <c r="D94" s="182" t="s">
        <v>165</v>
      </c>
      <c r="E94" s="183" t="s">
        <v>2824</v>
      </c>
      <c r="F94" s="184" t="s">
        <v>2825</v>
      </c>
      <c r="G94" s="185" t="s">
        <v>416</v>
      </c>
      <c r="H94" s="186">
        <v>1</v>
      </c>
      <c r="I94" s="187"/>
      <c r="J94" s="188">
        <f t="shared" si="0"/>
        <v>0</v>
      </c>
      <c r="K94" s="184" t="s">
        <v>5</v>
      </c>
      <c r="L94" s="41"/>
      <c r="M94" s="189" t="s">
        <v>5</v>
      </c>
      <c r="N94" s="190" t="s">
        <v>40</v>
      </c>
      <c r="O94" s="42"/>
      <c r="P94" s="191">
        <f t="shared" si="1"/>
        <v>0</v>
      </c>
      <c r="Q94" s="191">
        <v>0</v>
      </c>
      <c r="R94" s="191">
        <f t="shared" si="2"/>
        <v>0</v>
      </c>
      <c r="S94" s="191">
        <v>0</v>
      </c>
      <c r="T94" s="192">
        <f t="shared" si="3"/>
        <v>0</v>
      </c>
      <c r="AR94" s="24" t="s">
        <v>215</v>
      </c>
      <c r="AT94" s="24" t="s">
        <v>165</v>
      </c>
      <c r="AU94" s="24" t="s">
        <v>77</v>
      </c>
      <c r="AY94" s="24" t="s">
        <v>161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24" t="s">
        <v>77</v>
      </c>
      <c r="BK94" s="193">
        <f t="shared" si="9"/>
        <v>0</v>
      </c>
      <c r="BL94" s="24" t="s">
        <v>215</v>
      </c>
      <c r="BM94" s="24" t="s">
        <v>2826</v>
      </c>
    </row>
    <row r="95" spans="2:65" s="1" customFormat="1" ht="22.5" customHeight="1">
      <c r="B95" s="181"/>
      <c r="C95" s="182" t="s">
        <v>260</v>
      </c>
      <c r="D95" s="182" t="s">
        <v>165</v>
      </c>
      <c r="E95" s="183" t="s">
        <v>2827</v>
      </c>
      <c r="F95" s="184" t="s">
        <v>2828</v>
      </c>
      <c r="G95" s="185" t="s">
        <v>1438</v>
      </c>
      <c r="H95" s="186">
        <v>5</v>
      </c>
      <c r="I95" s="187"/>
      <c r="J95" s="188">
        <f t="shared" si="0"/>
        <v>0</v>
      </c>
      <c r="K95" s="184" t="s">
        <v>5</v>
      </c>
      <c r="L95" s="41"/>
      <c r="M95" s="189" t="s">
        <v>5</v>
      </c>
      <c r="N95" s="190" t="s">
        <v>40</v>
      </c>
      <c r="O95" s="42"/>
      <c r="P95" s="191">
        <f t="shared" si="1"/>
        <v>0</v>
      </c>
      <c r="Q95" s="191">
        <v>0</v>
      </c>
      <c r="R95" s="191">
        <f t="shared" si="2"/>
        <v>0</v>
      </c>
      <c r="S95" s="191">
        <v>0</v>
      </c>
      <c r="T95" s="192">
        <f t="shared" si="3"/>
        <v>0</v>
      </c>
      <c r="AR95" s="24" t="s">
        <v>215</v>
      </c>
      <c r="AT95" s="24" t="s">
        <v>165</v>
      </c>
      <c r="AU95" s="24" t="s">
        <v>77</v>
      </c>
      <c r="AY95" s="24" t="s">
        <v>161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24" t="s">
        <v>77</v>
      </c>
      <c r="BK95" s="193">
        <f t="shared" si="9"/>
        <v>0</v>
      </c>
      <c r="BL95" s="24" t="s">
        <v>215</v>
      </c>
      <c r="BM95" s="24" t="s">
        <v>2829</v>
      </c>
    </row>
    <row r="96" spans="2:65" s="1" customFormat="1" ht="22.5" customHeight="1">
      <c r="B96" s="181"/>
      <c r="C96" s="182" t="s">
        <v>265</v>
      </c>
      <c r="D96" s="182" t="s">
        <v>165</v>
      </c>
      <c r="E96" s="183" t="s">
        <v>2830</v>
      </c>
      <c r="F96" s="184" t="s">
        <v>2831</v>
      </c>
      <c r="G96" s="185" t="s">
        <v>1438</v>
      </c>
      <c r="H96" s="186">
        <v>1</v>
      </c>
      <c r="I96" s="187"/>
      <c r="J96" s="188">
        <f t="shared" si="0"/>
        <v>0</v>
      </c>
      <c r="K96" s="184" t="s">
        <v>5</v>
      </c>
      <c r="L96" s="41"/>
      <c r="M96" s="189" t="s">
        <v>5</v>
      </c>
      <c r="N96" s="190" t="s">
        <v>40</v>
      </c>
      <c r="O96" s="42"/>
      <c r="P96" s="191">
        <f t="shared" si="1"/>
        <v>0</v>
      </c>
      <c r="Q96" s="191">
        <v>0</v>
      </c>
      <c r="R96" s="191">
        <f t="shared" si="2"/>
        <v>0</v>
      </c>
      <c r="S96" s="191">
        <v>0</v>
      </c>
      <c r="T96" s="192">
        <f t="shared" si="3"/>
        <v>0</v>
      </c>
      <c r="AR96" s="24" t="s">
        <v>215</v>
      </c>
      <c r="AT96" s="24" t="s">
        <v>165</v>
      </c>
      <c r="AU96" s="24" t="s">
        <v>77</v>
      </c>
      <c r="AY96" s="24" t="s">
        <v>161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24" t="s">
        <v>77</v>
      </c>
      <c r="BK96" s="193">
        <f t="shared" si="9"/>
        <v>0</v>
      </c>
      <c r="BL96" s="24" t="s">
        <v>215</v>
      </c>
      <c r="BM96" s="24" t="s">
        <v>2832</v>
      </c>
    </row>
    <row r="97" spans="2:65" s="1" customFormat="1" ht="22.5" customHeight="1">
      <c r="B97" s="181"/>
      <c r="C97" s="182" t="s">
        <v>180</v>
      </c>
      <c r="D97" s="182" t="s">
        <v>165</v>
      </c>
      <c r="E97" s="183" t="s">
        <v>2833</v>
      </c>
      <c r="F97" s="184" t="s">
        <v>2834</v>
      </c>
      <c r="G97" s="185" t="s">
        <v>1438</v>
      </c>
      <c r="H97" s="186">
        <v>9</v>
      </c>
      <c r="I97" s="187"/>
      <c r="J97" s="188">
        <f t="shared" si="0"/>
        <v>0</v>
      </c>
      <c r="K97" s="184" t="s">
        <v>5</v>
      </c>
      <c r="L97" s="41"/>
      <c r="M97" s="189" t="s">
        <v>5</v>
      </c>
      <c r="N97" s="190" t="s">
        <v>40</v>
      </c>
      <c r="O97" s="42"/>
      <c r="P97" s="191">
        <f t="shared" si="1"/>
        <v>0</v>
      </c>
      <c r="Q97" s="191">
        <v>0</v>
      </c>
      <c r="R97" s="191">
        <f t="shared" si="2"/>
        <v>0</v>
      </c>
      <c r="S97" s="191">
        <v>0</v>
      </c>
      <c r="T97" s="192">
        <f t="shared" si="3"/>
        <v>0</v>
      </c>
      <c r="AR97" s="24" t="s">
        <v>215</v>
      </c>
      <c r="AT97" s="24" t="s">
        <v>165</v>
      </c>
      <c r="AU97" s="24" t="s">
        <v>77</v>
      </c>
      <c r="AY97" s="24" t="s">
        <v>161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24" t="s">
        <v>77</v>
      </c>
      <c r="BK97" s="193">
        <f t="shared" si="9"/>
        <v>0</v>
      </c>
      <c r="BL97" s="24" t="s">
        <v>215</v>
      </c>
      <c r="BM97" s="24" t="s">
        <v>2835</v>
      </c>
    </row>
    <row r="98" spans="2:65" s="1" customFormat="1" ht="22.5" customHeight="1">
      <c r="B98" s="181"/>
      <c r="C98" s="182" t="s">
        <v>160</v>
      </c>
      <c r="D98" s="182" t="s">
        <v>165</v>
      </c>
      <c r="E98" s="183" t="s">
        <v>2812</v>
      </c>
      <c r="F98" s="184" t="s">
        <v>2813</v>
      </c>
      <c r="G98" s="185" t="s">
        <v>416</v>
      </c>
      <c r="H98" s="186">
        <v>1</v>
      </c>
      <c r="I98" s="187"/>
      <c r="J98" s="188">
        <f t="shared" si="0"/>
        <v>0</v>
      </c>
      <c r="K98" s="184" t="s">
        <v>5</v>
      </c>
      <c r="L98" s="41"/>
      <c r="M98" s="189" t="s">
        <v>5</v>
      </c>
      <c r="N98" s="190" t="s">
        <v>40</v>
      </c>
      <c r="O98" s="42"/>
      <c r="P98" s="191">
        <f t="shared" si="1"/>
        <v>0</v>
      </c>
      <c r="Q98" s="191">
        <v>0</v>
      </c>
      <c r="R98" s="191">
        <f t="shared" si="2"/>
        <v>0</v>
      </c>
      <c r="S98" s="191">
        <v>0</v>
      </c>
      <c r="T98" s="192">
        <f t="shared" si="3"/>
        <v>0</v>
      </c>
      <c r="AR98" s="24" t="s">
        <v>215</v>
      </c>
      <c r="AT98" s="24" t="s">
        <v>165</v>
      </c>
      <c r="AU98" s="24" t="s">
        <v>77</v>
      </c>
      <c r="AY98" s="24" t="s">
        <v>161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24" t="s">
        <v>77</v>
      </c>
      <c r="BK98" s="193">
        <f t="shared" si="9"/>
        <v>0</v>
      </c>
      <c r="BL98" s="24" t="s">
        <v>215</v>
      </c>
      <c r="BM98" s="24" t="s">
        <v>2836</v>
      </c>
    </row>
    <row r="99" spans="2:63" s="11" customFormat="1" ht="37.35" customHeight="1">
      <c r="B99" s="167"/>
      <c r="D99" s="178" t="s">
        <v>68</v>
      </c>
      <c r="E99" s="250" t="s">
        <v>2837</v>
      </c>
      <c r="F99" s="250" t="s">
        <v>2838</v>
      </c>
      <c r="I99" s="170"/>
      <c r="J99" s="251">
        <f>BK99</f>
        <v>0</v>
      </c>
      <c r="L99" s="167"/>
      <c r="M99" s="172"/>
      <c r="N99" s="173"/>
      <c r="O99" s="173"/>
      <c r="P99" s="174">
        <f>SUM(P100:P107)</f>
        <v>0</v>
      </c>
      <c r="Q99" s="173"/>
      <c r="R99" s="174">
        <f>SUM(R100:R107)</f>
        <v>0</v>
      </c>
      <c r="S99" s="173"/>
      <c r="T99" s="175">
        <f>SUM(T100:T107)</f>
        <v>0</v>
      </c>
      <c r="AR99" s="168" t="s">
        <v>77</v>
      </c>
      <c r="AT99" s="176" t="s">
        <v>68</v>
      </c>
      <c r="AU99" s="176" t="s">
        <v>69</v>
      </c>
      <c r="AY99" s="168" t="s">
        <v>161</v>
      </c>
      <c r="BK99" s="177">
        <f>SUM(BK100:BK107)</f>
        <v>0</v>
      </c>
    </row>
    <row r="100" spans="2:65" s="1" customFormat="1" ht="22.5" customHeight="1">
      <c r="B100" s="181"/>
      <c r="C100" s="182" t="s">
        <v>172</v>
      </c>
      <c r="D100" s="182" t="s">
        <v>165</v>
      </c>
      <c r="E100" s="183" t="s">
        <v>2817</v>
      </c>
      <c r="F100" s="184" t="s">
        <v>2818</v>
      </c>
      <c r="G100" s="185" t="s">
        <v>1438</v>
      </c>
      <c r="H100" s="186">
        <v>14</v>
      </c>
      <c r="I100" s="187"/>
      <c r="J100" s="188">
        <f aca="true" t="shared" si="10" ref="J100:J107">ROUND(I100*H100,2)</f>
        <v>0</v>
      </c>
      <c r="K100" s="184" t="s">
        <v>5</v>
      </c>
      <c r="L100" s="41"/>
      <c r="M100" s="189" t="s">
        <v>5</v>
      </c>
      <c r="N100" s="190" t="s">
        <v>40</v>
      </c>
      <c r="O100" s="42"/>
      <c r="P100" s="191">
        <f aca="true" t="shared" si="11" ref="P100:P107">O100*H100</f>
        <v>0</v>
      </c>
      <c r="Q100" s="191">
        <v>0</v>
      </c>
      <c r="R100" s="191">
        <f aca="true" t="shared" si="12" ref="R100:R107">Q100*H100</f>
        <v>0</v>
      </c>
      <c r="S100" s="191">
        <v>0</v>
      </c>
      <c r="T100" s="192">
        <f aca="true" t="shared" si="13" ref="T100:T107">S100*H100</f>
        <v>0</v>
      </c>
      <c r="AR100" s="24" t="s">
        <v>215</v>
      </c>
      <c r="AT100" s="24" t="s">
        <v>165</v>
      </c>
      <c r="AU100" s="24" t="s">
        <v>77</v>
      </c>
      <c r="AY100" s="24" t="s">
        <v>161</v>
      </c>
      <c r="BE100" s="193">
        <f aca="true" t="shared" si="14" ref="BE100:BE107">IF(N100="základní",J100,0)</f>
        <v>0</v>
      </c>
      <c r="BF100" s="193">
        <f aca="true" t="shared" si="15" ref="BF100:BF107">IF(N100="snížená",J100,0)</f>
        <v>0</v>
      </c>
      <c r="BG100" s="193">
        <f aca="true" t="shared" si="16" ref="BG100:BG107">IF(N100="zákl. přenesená",J100,0)</f>
        <v>0</v>
      </c>
      <c r="BH100" s="193">
        <f aca="true" t="shared" si="17" ref="BH100:BH107">IF(N100="sníž. přenesená",J100,0)</f>
        <v>0</v>
      </c>
      <c r="BI100" s="193">
        <f aca="true" t="shared" si="18" ref="BI100:BI107">IF(N100="nulová",J100,0)</f>
        <v>0</v>
      </c>
      <c r="BJ100" s="24" t="s">
        <v>77</v>
      </c>
      <c r="BK100" s="193">
        <f aca="true" t="shared" si="19" ref="BK100:BK107">ROUND(I100*H100,2)</f>
        <v>0</v>
      </c>
      <c r="BL100" s="24" t="s">
        <v>215</v>
      </c>
      <c r="BM100" s="24" t="s">
        <v>2839</v>
      </c>
    </row>
    <row r="101" spans="2:65" s="1" customFormat="1" ht="22.5" customHeight="1">
      <c r="B101" s="181"/>
      <c r="C101" s="182" t="s">
        <v>176</v>
      </c>
      <c r="D101" s="182" t="s">
        <v>165</v>
      </c>
      <c r="E101" s="183" t="s">
        <v>2806</v>
      </c>
      <c r="F101" s="184" t="s">
        <v>2807</v>
      </c>
      <c r="G101" s="185" t="s">
        <v>1438</v>
      </c>
      <c r="H101" s="186">
        <v>2</v>
      </c>
      <c r="I101" s="187"/>
      <c r="J101" s="188">
        <f t="shared" si="10"/>
        <v>0</v>
      </c>
      <c r="K101" s="184" t="s">
        <v>5</v>
      </c>
      <c r="L101" s="41"/>
      <c r="M101" s="189" t="s">
        <v>5</v>
      </c>
      <c r="N101" s="190" t="s">
        <v>40</v>
      </c>
      <c r="O101" s="42"/>
      <c r="P101" s="191">
        <f t="shared" si="11"/>
        <v>0</v>
      </c>
      <c r="Q101" s="191">
        <v>0</v>
      </c>
      <c r="R101" s="191">
        <f t="shared" si="12"/>
        <v>0</v>
      </c>
      <c r="S101" s="191">
        <v>0</v>
      </c>
      <c r="T101" s="192">
        <f t="shared" si="13"/>
        <v>0</v>
      </c>
      <c r="AR101" s="24" t="s">
        <v>215</v>
      </c>
      <c r="AT101" s="24" t="s">
        <v>165</v>
      </c>
      <c r="AU101" s="24" t="s">
        <v>77</v>
      </c>
      <c r="AY101" s="24" t="s">
        <v>161</v>
      </c>
      <c r="BE101" s="193">
        <f t="shared" si="14"/>
        <v>0</v>
      </c>
      <c r="BF101" s="193">
        <f t="shared" si="15"/>
        <v>0</v>
      </c>
      <c r="BG101" s="193">
        <f t="shared" si="16"/>
        <v>0</v>
      </c>
      <c r="BH101" s="193">
        <f t="shared" si="17"/>
        <v>0</v>
      </c>
      <c r="BI101" s="193">
        <f t="shared" si="18"/>
        <v>0</v>
      </c>
      <c r="BJ101" s="24" t="s">
        <v>77</v>
      </c>
      <c r="BK101" s="193">
        <f t="shared" si="19"/>
        <v>0</v>
      </c>
      <c r="BL101" s="24" t="s">
        <v>215</v>
      </c>
      <c r="BM101" s="24" t="s">
        <v>2840</v>
      </c>
    </row>
    <row r="102" spans="2:65" s="1" customFormat="1" ht="22.5" customHeight="1">
      <c r="B102" s="181"/>
      <c r="C102" s="182" t="s">
        <v>192</v>
      </c>
      <c r="D102" s="182" t="s">
        <v>165</v>
      </c>
      <c r="E102" s="183" t="s">
        <v>2841</v>
      </c>
      <c r="F102" s="184" t="s">
        <v>2822</v>
      </c>
      <c r="G102" s="185" t="s">
        <v>1438</v>
      </c>
      <c r="H102" s="186">
        <v>1</v>
      </c>
      <c r="I102" s="187"/>
      <c r="J102" s="188">
        <f t="shared" si="10"/>
        <v>0</v>
      </c>
      <c r="K102" s="184" t="s">
        <v>5</v>
      </c>
      <c r="L102" s="41"/>
      <c r="M102" s="189" t="s">
        <v>5</v>
      </c>
      <c r="N102" s="190" t="s">
        <v>40</v>
      </c>
      <c r="O102" s="42"/>
      <c r="P102" s="191">
        <f t="shared" si="11"/>
        <v>0</v>
      </c>
      <c r="Q102" s="191">
        <v>0</v>
      </c>
      <c r="R102" s="191">
        <f t="shared" si="12"/>
        <v>0</v>
      </c>
      <c r="S102" s="191">
        <v>0</v>
      </c>
      <c r="T102" s="192">
        <f t="shared" si="13"/>
        <v>0</v>
      </c>
      <c r="AR102" s="24" t="s">
        <v>215</v>
      </c>
      <c r="AT102" s="24" t="s">
        <v>165</v>
      </c>
      <c r="AU102" s="24" t="s">
        <v>77</v>
      </c>
      <c r="AY102" s="24" t="s">
        <v>161</v>
      </c>
      <c r="BE102" s="193">
        <f t="shared" si="14"/>
        <v>0</v>
      </c>
      <c r="BF102" s="193">
        <f t="shared" si="15"/>
        <v>0</v>
      </c>
      <c r="BG102" s="193">
        <f t="shared" si="16"/>
        <v>0</v>
      </c>
      <c r="BH102" s="193">
        <f t="shared" si="17"/>
        <v>0</v>
      </c>
      <c r="BI102" s="193">
        <f t="shared" si="18"/>
        <v>0</v>
      </c>
      <c r="BJ102" s="24" t="s">
        <v>77</v>
      </c>
      <c r="BK102" s="193">
        <f t="shared" si="19"/>
        <v>0</v>
      </c>
      <c r="BL102" s="24" t="s">
        <v>215</v>
      </c>
      <c r="BM102" s="24" t="s">
        <v>2842</v>
      </c>
    </row>
    <row r="103" spans="2:65" s="1" customFormat="1" ht="22.5" customHeight="1">
      <c r="B103" s="181"/>
      <c r="C103" s="182" t="s">
        <v>211</v>
      </c>
      <c r="D103" s="182" t="s">
        <v>165</v>
      </c>
      <c r="E103" s="183" t="s">
        <v>2824</v>
      </c>
      <c r="F103" s="184" t="s">
        <v>2825</v>
      </c>
      <c r="G103" s="185" t="s">
        <v>416</v>
      </c>
      <c r="H103" s="186">
        <v>1</v>
      </c>
      <c r="I103" s="187"/>
      <c r="J103" s="188">
        <f t="shared" si="10"/>
        <v>0</v>
      </c>
      <c r="K103" s="184" t="s">
        <v>5</v>
      </c>
      <c r="L103" s="41"/>
      <c r="M103" s="189" t="s">
        <v>5</v>
      </c>
      <c r="N103" s="190" t="s">
        <v>40</v>
      </c>
      <c r="O103" s="42"/>
      <c r="P103" s="191">
        <f t="shared" si="11"/>
        <v>0</v>
      </c>
      <c r="Q103" s="191">
        <v>0</v>
      </c>
      <c r="R103" s="191">
        <f t="shared" si="12"/>
        <v>0</v>
      </c>
      <c r="S103" s="191">
        <v>0</v>
      </c>
      <c r="T103" s="192">
        <f t="shared" si="13"/>
        <v>0</v>
      </c>
      <c r="AR103" s="24" t="s">
        <v>215</v>
      </c>
      <c r="AT103" s="24" t="s">
        <v>165</v>
      </c>
      <c r="AU103" s="24" t="s">
        <v>77</v>
      </c>
      <c r="AY103" s="24" t="s">
        <v>161</v>
      </c>
      <c r="BE103" s="193">
        <f t="shared" si="14"/>
        <v>0</v>
      </c>
      <c r="BF103" s="193">
        <f t="shared" si="15"/>
        <v>0</v>
      </c>
      <c r="BG103" s="193">
        <f t="shared" si="16"/>
        <v>0</v>
      </c>
      <c r="BH103" s="193">
        <f t="shared" si="17"/>
        <v>0</v>
      </c>
      <c r="BI103" s="193">
        <f t="shared" si="18"/>
        <v>0</v>
      </c>
      <c r="BJ103" s="24" t="s">
        <v>77</v>
      </c>
      <c r="BK103" s="193">
        <f t="shared" si="19"/>
        <v>0</v>
      </c>
      <c r="BL103" s="24" t="s">
        <v>215</v>
      </c>
      <c r="BM103" s="24" t="s">
        <v>2843</v>
      </c>
    </row>
    <row r="104" spans="2:65" s="1" customFormat="1" ht="22.5" customHeight="1">
      <c r="B104" s="181"/>
      <c r="C104" s="182" t="s">
        <v>11</v>
      </c>
      <c r="D104" s="182" t="s">
        <v>165</v>
      </c>
      <c r="E104" s="183" t="s">
        <v>2827</v>
      </c>
      <c r="F104" s="184" t="s">
        <v>2828</v>
      </c>
      <c r="G104" s="185" t="s">
        <v>1438</v>
      </c>
      <c r="H104" s="186">
        <v>4</v>
      </c>
      <c r="I104" s="187"/>
      <c r="J104" s="188">
        <f t="shared" si="10"/>
        <v>0</v>
      </c>
      <c r="K104" s="184" t="s">
        <v>5</v>
      </c>
      <c r="L104" s="41"/>
      <c r="M104" s="189" t="s">
        <v>5</v>
      </c>
      <c r="N104" s="190" t="s">
        <v>40</v>
      </c>
      <c r="O104" s="42"/>
      <c r="P104" s="191">
        <f t="shared" si="11"/>
        <v>0</v>
      </c>
      <c r="Q104" s="191">
        <v>0</v>
      </c>
      <c r="R104" s="191">
        <f t="shared" si="12"/>
        <v>0</v>
      </c>
      <c r="S104" s="191">
        <v>0</v>
      </c>
      <c r="T104" s="192">
        <f t="shared" si="13"/>
        <v>0</v>
      </c>
      <c r="AR104" s="24" t="s">
        <v>215</v>
      </c>
      <c r="AT104" s="24" t="s">
        <v>165</v>
      </c>
      <c r="AU104" s="24" t="s">
        <v>77</v>
      </c>
      <c r="AY104" s="24" t="s">
        <v>161</v>
      </c>
      <c r="BE104" s="193">
        <f t="shared" si="14"/>
        <v>0</v>
      </c>
      <c r="BF104" s="193">
        <f t="shared" si="15"/>
        <v>0</v>
      </c>
      <c r="BG104" s="193">
        <f t="shared" si="16"/>
        <v>0</v>
      </c>
      <c r="BH104" s="193">
        <f t="shared" si="17"/>
        <v>0</v>
      </c>
      <c r="BI104" s="193">
        <f t="shared" si="18"/>
        <v>0</v>
      </c>
      <c r="BJ104" s="24" t="s">
        <v>77</v>
      </c>
      <c r="BK104" s="193">
        <f t="shared" si="19"/>
        <v>0</v>
      </c>
      <c r="BL104" s="24" t="s">
        <v>215</v>
      </c>
      <c r="BM104" s="24" t="s">
        <v>2844</v>
      </c>
    </row>
    <row r="105" spans="2:65" s="1" customFormat="1" ht="22.5" customHeight="1">
      <c r="B105" s="181"/>
      <c r="C105" s="182" t="s">
        <v>479</v>
      </c>
      <c r="D105" s="182" t="s">
        <v>165</v>
      </c>
      <c r="E105" s="183" t="s">
        <v>2845</v>
      </c>
      <c r="F105" s="184" t="s">
        <v>2846</v>
      </c>
      <c r="G105" s="185" t="s">
        <v>1438</v>
      </c>
      <c r="H105" s="186">
        <v>1</v>
      </c>
      <c r="I105" s="187"/>
      <c r="J105" s="188">
        <f t="shared" si="10"/>
        <v>0</v>
      </c>
      <c r="K105" s="184" t="s">
        <v>5</v>
      </c>
      <c r="L105" s="41"/>
      <c r="M105" s="189" t="s">
        <v>5</v>
      </c>
      <c r="N105" s="190" t="s">
        <v>40</v>
      </c>
      <c r="O105" s="42"/>
      <c r="P105" s="191">
        <f t="shared" si="11"/>
        <v>0</v>
      </c>
      <c r="Q105" s="191">
        <v>0</v>
      </c>
      <c r="R105" s="191">
        <f t="shared" si="12"/>
        <v>0</v>
      </c>
      <c r="S105" s="191">
        <v>0</v>
      </c>
      <c r="T105" s="192">
        <f t="shared" si="13"/>
        <v>0</v>
      </c>
      <c r="AR105" s="24" t="s">
        <v>215</v>
      </c>
      <c r="AT105" s="24" t="s">
        <v>165</v>
      </c>
      <c r="AU105" s="24" t="s">
        <v>77</v>
      </c>
      <c r="AY105" s="24" t="s">
        <v>161</v>
      </c>
      <c r="BE105" s="193">
        <f t="shared" si="14"/>
        <v>0</v>
      </c>
      <c r="BF105" s="193">
        <f t="shared" si="15"/>
        <v>0</v>
      </c>
      <c r="BG105" s="193">
        <f t="shared" si="16"/>
        <v>0</v>
      </c>
      <c r="BH105" s="193">
        <f t="shared" si="17"/>
        <v>0</v>
      </c>
      <c r="BI105" s="193">
        <f t="shared" si="18"/>
        <v>0</v>
      </c>
      <c r="BJ105" s="24" t="s">
        <v>77</v>
      </c>
      <c r="BK105" s="193">
        <f t="shared" si="19"/>
        <v>0</v>
      </c>
      <c r="BL105" s="24" t="s">
        <v>215</v>
      </c>
      <c r="BM105" s="24" t="s">
        <v>2847</v>
      </c>
    </row>
    <row r="106" spans="2:65" s="1" customFormat="1" ht="22.5" customHeight="1">
      <c r="B106" s="181"/>
      <c r="C106" s="182" t="s">
        <v>277</v>
      </c>
      <c r="D106" s="182" t="s">
        <v>165</v>
      </c>
      <c r="E106" s="183" t="s">
        <v>2848</v>
      </c>
      <c r="F106" s="184" t="s">
        <v>2834</v>
      </c>
      <c r="G106" s="185" t="s">
        <v>1438</v>
      </c>
      <c r="H106" s="186">
        <v>11</v>
      </c>
      <c r="I106" s="187"/>
      <c r="J106" s="188">
        <f t="shared" si="10"/>
        <v>0</v>
      </c>
      <c r="K106" s="184" t="s">
        <v>5</v>
      </c>
      <c r="L106" s="41"/>
      <c r="M106" s="189" t="s">
        <v>5</v>
      </c>
      <c r="N106" s="190" t="s">
        <v>40</v>
      </c>
      <c r="O106" s="42"/>
      <c r="P106" s="191">
        <f t="shared" si="11"/>
        <v>0</v>
      </c>
      <c r="Q106" s="191">
        <v>0</v>
      </c>
      <c r="R106" s="191">
        <f t="shared" si="12"/>
        <v>0</v>
      </c>
      <c r="S106" s="191">
        <v>0</v>
      </c>
      <c r="T106" s="192">
        <f t="shared" si="13"/>
        <v>0</v>
      </c>
      <c r="AR106" s="24" t="s">
        <v>215</v>
      </c>
      <c r="AT106" s="24" t="s">
        <v>165</v>
      </c>
      <c r="AU106" s="24" t="s">
        <v>77</v>
      </c>
      <c r="AY106" s="24" t="s">
        <v>161</v>
      </c>
      <c r="BE106" s="193">
        <f t="shared" si="14"/>
        <v>0</v>
      </c>
      <c r="BF106" s="193">
        <f t="shared" si="15"/>
        <v>0</v>
      </c>
      <c r="BG106" s="193">
        <f t="shared" si="16"/>
        <v>0</v>
      </c>
      <c r="BH106" s="193">
        <f t="shared" si="17"/>
        <v>0</v>
      </c>
      <c r="BI106" s="193">
        <f t="shared" si="18"/>
        <v>0</v>
      </c>
      <c r="BJ106" s="24" t="s">
        <v>77</v>
      </c>
      <c r="BK106" s="193">
        <f t="shared" si="19"/>
        <v>0</v>
      </c>
      <c r="BL106" s="24" t="s">
        <v>215</v>
      </c>
      <c r="BM106" s="24" t="s">
        <v>2849</v>
      </c>
    </row>
    <row r="107" spans="2:65" s="1" customFormat="1" ht="22.5" customHeight="1">
      <c r="B107" s="181"/>
      <c r="C107" s="182" t="s">
        <v>274</v>
      </c>
      <c r="D107" s="182" t="s">
        <v>165</v>
      </c>
      <c r="E107" s="183" t="s">
        <v>2850</v>
      </c>
      <c r="F107" s="184" t="s">
        <v>2813</v>
      </c>
      <c r="G107" s="185" t="s">
        <v>416</v>
      </c>
      <c r="H107" s="186">
        <v>1</v>
      </c>
      <c r="I107" s="187"/>
      <c r="J107" s="188">
        <f t="shared" si="10"/>
        <v>0</v>
      </c>
      <c r="K107" s="184" t="s">
        <v>5</v>
      </c>
      <c r="L107" s="41"/>
      <c r="M107" s="189" t="s">
        <v>5</v>
      </c>
      <c r="N107" s="194" t="s">
        <v>40</v>
      </c>
      <c r="O107" s="195"/>
      <c r="P107" s="196">
        <f t="shared" si="11"/>
        <v>0</v>
      </c>
      <c r="Q107" s="196">
        <v>0</v>
      </c>
      <c r="R107" s="196">
        <f t="shared" si="12"/>
        <v>0</v>
      </c>
      <c r="S107" s="196">
        <v>0</v>
      </c>
      <c r="T107" s="197">
        <f t="shared" si="13"/>
        <v>0</v>
      </c>
      <c r="AR107" s="24" t="s">
        <v>215</v>
      </c>
      <c r="AT107" s="24" t="s">
        <v>165</v>
      </c>
      <c r="AU107" s="24" t="s">
        <v>77</v>
      </c>
      <c r="AY107" s="24" t="s">
        <v>161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24" t="s">
        <v>77</v>
      </c>
      <c r="BK107" s="193">
        <f t="shared" si="19"/>
        <v>0</v>
      </c>
      <c r="BL107" s="24" t="s">
        <v>215</v>
      </c>
      <c r="BM107" s="24" t="s">
        <v>2851</v>
      </c>
    </row>
    <row r="108" spans="2:12" s="1" customFormat="1" ht="6.95" customHeight="1">
      <c r="B108" s="56"/>
      <c r="C108" s="57"/>
      <c r="D108" s="57"/>
      <c r="E108" s="57"/>
      <c r="F108" s="57"/>
      <c r="G108" s="57"/>
      <c r="H108" s="57"/>
      <c r="I108" s="134"/>
      <c r="J108" s="57"/>
      <c r="K108" s="57"/>
      <c r="L108" s="41"/>
    </row>
  </sheetData>
  <autoFilter ref="C84:K107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122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2852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ROUND(J87,2)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ROUND(SUM(BE87:BE102),2)</f>
        <v>0</v>
      </c>
      <c r="G32" s="42"/>
      <c r="H32" s="42"/>
      <c r="I32" s="126">
        <v>0.21</v>
      </c>
      <c r="J32" s="125">
        <f>ROUND(ROUND((SUM(BE87:BE102)),2)*I32,2)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ROUND(SUM(BF87:BF102),2)</f>
        <v>0</v>
      </c>
      <c r="G33" s="42"/>
      <c r="H33" s="42"/>
      <c r="I33" s="126">
        <v>0.15</v>
      </c>
      <c r="J33" s="125">
        <f>ROUND(ROUND((SUM(BF87:BF102)),2)*I33,2)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ROUND(SUM(BG87:BG102),2)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ROUND(SUM(BH87:BH102),2)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ROUND(SUM(BI87:BI102),2)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06-09 - Pomocné práce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J87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202</v>
      </c>
      <c r="E61" s="145"/>
      <c r="F61" s="145"/>
      <c r="G61" s="145"/>
      <c r="H61" s="145"/>
      <c r="I61" s="146"/>
      <c r="J61" s="147">
        <f>J88</f>
        <v>0</v>
      </c>
      <c r="K61" s="148"/>
    </row>
    <row r="62" spans="2:11" s="9" customFormat="1" ht="19.9" customHeight="1">
      <c r="B62" s="149"/>
      <c r="C62" s="150"/>
      <c r="D62" s="151" t="s">
        <v>204</v>
      </c>
      <c r="E62" s="152"/>
      <c r="F62" s="152"/>
      <c r="G62" s="152"/>
      <c r="H62" s="152"/>
      <c r="I62" s="153"/>
      <c r="J62" s="154">
        <f>J89</f>
        <v>0</v>
      </c>
      <c r="K62" s="155"/>
    </row>
    <row r="63" spans="2:11" s="9" customFormat="1" ht="19.9" customHeight="1">
      <c r="B63" s="149"/>
      <c r="C63" s="150"/>
      <c r="D63" s="151" t="s">
        <v>205</v>
      </c>
      <c r="E63" s="152"/>
      <c r="F63" s="152"/>
      <c r="G63" s="152"/>
      <c r="H63" s="152"/>
      <c r="I63" s="153"/>
      <c r="J63" s="154">
        <f>J93</f>
        <v>0</v>
      </c>
      <c r="K63" s="155"/>
    </row>
    <row r="64" spans="2:11" s="8" customFormat="1" ht="24.95" customHeight="1">
      <c r="B64" s="142"/>
      <c r="C64" s="143"/>
      <c r="D64" s="144" t="s">
        <v>298</v>
      </c>
      <c r="E64" s="145"/>
      <c r="F64" s="145"/>
      <c r="G64" s="145"/>
      <c r="H64" s="145"/>
      <c r="I64" s="146"/>
      <c r="J64" s="147">
        <f>J99</f>
        <v>0</v>
      </c>
      <c r="K64" s="148"/>
    </row>
    <row r="65" spans="2:11" s="9" customFormat="1" ht="19.9" customHeight="1">
      <c r="B65" s="149"/>
      <c r="C65" s="150"/>
      <c r="D65" s="151" t="s">
        <v>2712</v>
      </c>
      <c r="E65" s="152"/>
      <c r="F65" s="152"/>
      <c r="G65" s="152"/>
      <c r="H65" s="152"/>
      <c r="I65" s="153"/>
      <c r="J65" s="154">
        <f>J100</f>
        <v>0</v>
      </c>
      <c r="K65" s="155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3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35"/>
      <c r="J71" s="60"/>
      <c r="K71" s="60"/>
      <c r="L71" s="41"/>
    </row>
    <row r="72" spans="2:12" s="1" customFormat="1" ht="36.95" customHeight="1">
      <c r="B72" s="41"/>
      <c r="C72" s="61" t="s">
        <v>145</v>
      </c>
      <c r="L72" s="41"/>
    </row>
    <row r="73" spans="2:12" s="1" customFormat="1" ht="6.95" customHeight="1">
      <c r="B73" s="41"/>
      <c r="L73" s="41"/>
    </row>
    <row r="74" spans="2:12" s="1" customFormat="1" ht="14.45" customHeight="1">
      <c r="B74" s="41"/>
      <c r="C74" s="63" t="s">
        <v>19</v>
      </c>
      <c r="L74" s="41"/>
    </row>
    <row r="75" spans="2:12" s="1" customFormat="1" ht="22.5" customHeight="1">
      <c r="B75" s="41"/>
      <c r="E75" s="371" t="str">
        <f>E7</f>
        <v>Mateřská školka Košetice</v>
      </c>
      <c r="F75" s="372"/>
      <c r="G75" s="372"/>
      <c r="H75" s="372"/>
      <c r="L75" s="41"/>
    </row>
    <row r="76" spans="2:12" ht="15">
      <c r="B76" s="28"/>
      <c r="C76" s="63" t="s">
        <v>135</v>
      </c>
      <c r="L76" s="28"/>
    </row>
    <row r="77" spans="2:12" s="1" customFormat="1" ht="22.5" customHeight="1">
      <c r="B77" s="41"/>
      <c r="E77" s="371" t="s">
        <v>2384</v>
      </c>
      <c r="F77" s="373"/>
      <c r="G77" s="373"/>
      <c r="H77" s="373"/>
      <c r="L77" s="41"/>
    </row>
    <row r="78" spans="2:12" s="1" customFormat="1" ht="14.45" customHeight="1">
      <c r="B78" s="41"/>
      <c r="C78" s="63" t="s">
        <v>2385</v>
      </c>
      <c r="L78" s="41"/>
    </row>
    <row r="79" spans="2:12" s="1" customFormat="1" ht="23.25" customHeight="1">
      <c r="B79" s="41"/>
      <c r="E79" s="345" t="str">
        <f>E11</f>
        <v>06-09 - Pomocné práce</v>
      </c>
      <c r="F79" s="373"/>
      <c r="G79" s="373"/>
      <c r="H79" s="373"/>
      <c r="L79" s="41"/>
    </row>
    <row r="80" spans="2:12" s="1" customFormat="1" ht="6.95" customHeight="1">
      <c r="B80" s="41"/>
      <c r="L80" s="41"/>
    </row>
    <row r="81" spans="2:12" s="1" customFormat="1" ht="18" customHeight="1">
      <c r="B81" s="41"/>
      <c r="C81" s="63" t="s">
        <v>23</v>
      </c>
      <c r="F81" s="156" t="str">
        <f>F14</f>
        <v xml:space="preserve"> </v>
      </c>
      <c r="I81" s="157" t="s">
        <v>25</v>
      </c>
      <c r="J81" s="67" t="str">
        <f>IF(J14="","",J14)</f>
        <v>03.05.2017</v>
      </c>
      <c r="L81" s="41"/>
    </row>
    <row r="82" spans="2:12" s="1" customFormat="1" ht="6.95" customHeight="1">
      <c r="B82" s="41"/>
      <c r="L82" s="41"/>
    </row>
    <row r="83" spans="2:12" s="1" customFormat="1" ht="15">
      <c r="B83" s="41"/>
      <c r="C83" s="63" t="s">
        <v>27</v>
      </c>
      <c r="F83" s="156" t="str">
        <f>E17</f>
        <v xml:space="preserve"> </v>
      </c>
      <c r="I83" s="157" t="s">
        <v>32</v>
      </c>
      <c r="J83" s="156" t="str">
        <f>E23</f>
        <v xml:space="preserve"> </v>
      </c>
      <c r="L83" s="41"/>
    </row>
    <row r="84" spans="2:12" s="1" customFormat="1" ht="14.45" customHeight="1">
      <c r="B84" s="41"/>
      <c r="C84" s="63" t="s">
        <v>30</v>
      </c>
      <c r="F84" s="156" t="str">
        <f>IF(E20="","",E20)</f>
        <v/>
      </c>
      <c r="L84" s="41"/>
    </row>
    <row r="85" spans="2:12" s="1" customFormat="1" ht="10.35" customHeight="1">
      <c r="B85" s="41"/>
      <c r="L85" s="41"/>
    </row>
    <row r="86" spans="2:20" s="10" customFormat="1" ht="29.25" customHeight="1">
      <c r="B86" s="158"/>
      <c r="C86" s="159" t="s">
        <v>146</v>
      </c>
      <c r="D86" s="160" t="s">
        <v>54</v>
      </c>
      <c r="E86" s="160" t="s">
        <v>50</v>
      </c>
      <c r="F86" s="160" t="s">
        <v>147</v>
      </c>
      <c r="G86" s="160" t="s">
        <v>148</v>
      </c>
      <c r="H86" s="160" t="s">
        <v>149</v>
      </c>
      <c r="I86" s="161" t="s">
        <v>150</v>
      </c>
      <c r="J86" s="160" t="s">
        <v>139</v>
      </c>
      <c r="K86" s="162" t="s">
        <v>151</v>
      </c>
      <c r="L86" s="158"/>
      <c r="M86" s="73" t="s">
        <v>152</v>
      </c>
      <c r="N86" s="74" t="s">
        <v>39</v>
      </c>
      <c r="O86" s="74" t="s">
        <v>153</v>
      </c>
      <c r="P86" s="74" t="s">
        <v>154</v>
      </c>
      <c r="Q86" s="74" t="s">
        <v>155</v>
      </c>
      <c r="R86" s="74" t="s">
        <v>156</v>
      </c>
      <c r="S86" s="74" t="s">
        <v>157</v>
      </c>
      <c r="T86" s="75" t="s">
        <v>158</v>
      </c>
    </row>
    <row r="87" spans="2:63" s="1" customFormat="1" ht="29.25" customHeight="1">
      <c r="B87" s="41"/>
      <c r="C87" s="77" t="s">
        <v>140</v>
      </c>
      <c r="J87" s="163">
        <f>BK87</f>
        <v>0</v>
      </c>
      <c r="L87" s="41"/>
      <c r="M87" s="76"/>
      <c r="N87" s="68"/>
      <c r="O87" s="68"/>
      <c r="P87" s="164">
        <f>P88+P99</f>
        <v>0</v>
      </c>
      <c r="Q87" s="68"/>
      <c r="R87" s="164">
        <f>R88+R99</f>
        <v>0</v>
      </c>
      <c r="S87" s="68"/>
      <c r="T87" s="165">
        <f>T88+T99</f>
        <v>2.46</v>
      </c>
      <c r="AT87" s="24" t="s">
        <v>68</v>
      </c>
      <c r="AU87" s="24" t="s">
        <v>141</v>
      </c>
      <c r="BK87" s="166">
        <f>BK88+BK99</f>
        <v>0</v>
      </c>
    </row>
    <row r="88" spans="2:63" s="11" customFormat="1" ht="37.35" customHeight="1">
      <c r="B88" s="167"/>
      <c r="D88" s="168" t="s">
        <v>68</v>
      </c>
      <c r="E88" s="169" t="s">
        <v>208</v>
      </c>
      <c r="F88" s="169" t="s">
        <v>209</v>
      </c>
      <c r="I88" s="170"/>
      <c r="J88" s="171">
        <f>BK88</f>
        <v>0</v>
      </c>
      <c r="L88" s="167"/>
      <c r="M88" s="172"/>
      <c r="N88" s="173"/>
      <c r="O88" s="173"/>
      <c r="P88" s="174">
        <f>P89+P93</f>
        <v>0</v>
      </c>
      <c r="Q88" s="173"/>
      <c r="R88" s="174">
        <f>R89+R93</f>
        <v>0</v>
      </c>
      <c r="S88" s="173"/>
      <c r="T88" s="175">
        <f>T89+T93</f>
        <v>2.46</v>
      </c>
      <c r="AR88" s="168" t="s">
        <v>77</v>
      </c>
      <c r="AT88" s="176" t="s">
        <v>68</v>
      </c>
      <c r="AU88" s="176" t="s">
        <v>69</v>
      </c>
      <c r="AY88" s="168" t="s">
        <v>161</v>
      </c>
      <c r="BK88" s="177">
        <f>BK89+BK93</f>
        <v>0</v>
      </c>
    </row>
    <row r="89" spans="2:63" s="11" customFormat="1" ht="19.9" customHeight="1">
      <c r="B89" s="167"/>
      <c r="D89" s="178" t="s">
        <v>68</v>
      </c>
      <c r="E89" s="179" t="s">
        <v>184</v>
      </c>
      <c r="F89" s="179" t="s">
        <v>228</v>
      </c>
      <c r="I89" s="170"/>
      <c r="J89" s="180">
        <f>BK89</f>
        <v>0</v>
      </c>
      <c r="L89" s="167"/>
      <c r="M89" s="172"/>
      <c r="N89" s="173"/>
      <c r="O89" s="173"/>
      <c r="P89" s="174">
        <f>SUM(P90:P92)</f>
        <v>0</v>
      </c>
      <c r="Q89" s="173"/>
      <c r="R89" s="174">
        <f>SUM(R90:R92)</f>
        <v>0</v>
      </c>
      <c r="S89" s="173"/>
      <c r="T89" s="175">
        <f>SUM(T90:T92)</f>
        <v>2.46</v>
      </c>
      <c r="AR89" s="168" t="s">
        <v>77</v>
      </c>
      <c r="AT89" s="176" t="s">
        <v>68</v>
      </c>
      <c r="AU89" s="176" t="s">
        <v>77</v>
      </c>
      <c r="AY89" s="168" t="s">
        <v>161</v>
      </c>
      <c r="BK89" s="177">
        <f>SUM(BK90:BK92)</f>
        <v>0</v>
      </c>
    </row>
    <row r="90" spans="2:65" s="1" customFormat="1" ht="22.5" customHeight="1">
      <c r="B90" s="181"/>
      <c r="C90" s="182" t="s">
        <v>77</v>
      </c>
      <c r="D90" s="182" t="s">
        <v>165</v>
      </c>
      <c r="E90" s="183" t="s">
        <v>2853</v>
      </c>
      <c r="F90" s="184" t="s">
        <v>2854</v>
      </c>
      <c r="G90" s="185" t="s">
        <v>231</v>
      </c>
      <c r="H90" s="186">
        <v>185</v>
      </c>
      <c r="I90" s="187"/>
      <c r="J90" s="188">
        <f>ROUND(I90*H90,2)</f>
        <v>0</v>
      </c>
      <c r="K90" s="184" t="s">
        <v>169</v>
      </c>
      <c r="L90" s="41"/>
      <c r="M90" s="189" t="s">
        <v>5</v>
      </c>
      <c r="N90" s="190" t="s">
        <v>40</v>
      </c>
      <c r="O90" s="42"/>
      <c r="P90" s="191">
        <f>O90*H90</f>
        <v>0</v>
      </c>
      <c r="Q90" s="191">
        <v>0</v>
      </c>
      <c r="R90" s="191">
        <f>Q90*H90</f>
        <v>0</v>
      </c>
      <c r="S90" s="191">
        <v>0.006</v>
      </c>
      <c r="T90" s="192">
        <f>S90*H90</f>
        <v>1.11</v>
      </c>
      <c r="AR90" s="24" t="s">
        <v>215</v>
      </c>
      <c r="AT90" s="24" t="s">
        <v>165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215</v>
      </c>
      <c r="BM90" s="24" t="s">
        <v>2855</v>
      </c>
    </row>
    <row r="91" spans="2:65" s="1" customFormat="1" ht="22.5" customHeight="1">
      <c r="B91" s="181"/>
      <c r="C91" s="182" t="s">
        <v>79</v>
      </c>
      <c r="D91" s="182" t="s">
        <v>165</v>
      </c>
      <c r="E91" s="183" t="s">
        <v>2856</v>
      </c>
      <c r="F91" s="184" t="s">
        <v>2857</v>
      </c>
      <c r="G91" s="185" t="s">
        <v>231</v>
      </c>
      <c r="H91" s="186">
        <v>50</v>
      </c>
      <c r="I91" s="187"/>
      <c r="J91" s="188">
        <f>ROUND(I91*H91,2)</f>
        <v>0</v>
      </c>
      <c r="K91" s="184" t="s">
        <v>169</v>
      </c>
      <c r="L91" s="41"/>
      <c r="M91" s="189" t="s">
        <v>5</v>
      </c>
      <c r="N91" s="190" t="s">
        <v>40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0.009</v>
      </c>
      <c r="T91" s="192">
        <f>S91*H91</f>
        <v>0.44999999999999996</v>
      </c>
      <c r="AR91" s="24" t="s">
        <v>215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215</v>
      </c>
      <c r="BM91" s="24" t="s">
        <v>2858</v>
      </c>
    </row>
    <row r="92" spans="2:65" s="1" customFormat="1" ht="22.5" customHeight="1">
      <c r="B92" s="181"/>
      <c r="C92" s="182" t="s">
        <v>253</v>
      </c>
      <c r="D92" s="182" t="s">
        <v>165</v>
      </c>
      <c r="E92" s="183" t="s">
        <v>2859</v>
      </c>
      <c r="F92" s="184" t="s">
        <v>2860</v>
      </c>
      <c r="G92" s="185" t="s">
        <v>231</v>
      </c>
      <c r="H92" s="186">
        <v>50</v>
      </c>
      <c r="I92" s="187"/>
      <c r="J92" s="188">
        <f>ROUND(I92*H92,2)</f>
        <v>0</v>
      </c>
      <c r="K92" s="184" t="s">
        <v>169</v>
      </c>
      <c r="L92" s="41"/>
      <c r="M92" s="189" t="s">
        <v>5</v>
      </c>
      <c r="N92" s="190" t="s">
        <v>40</v>
      </c>
      <c r="O92" s="42"/>
      <c r="P92" s="191">
        <f>O92*H92</f>
        <v>0</v>
      </c>
      <c r="Q92" s="191">
        <v>0</v>
      </c>
      <c r="R92" s="191">
        <f>Q92*H92</f>
        <v>0</v>
      </c>
      <c r="S92" s="191">
        <v>0.018</v>
      </c>
      <c r="T92" s="192">
        <f>S92*H92</f>
        <v>0.8999999999999999</v>
      </c>
      <c r="AR92" s="24" t="s">
        <v>215</v>
      </c>
      <c r="AT92" s="24" t="s">
        <v>165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215</v>
      </c>
      <c r="BM92" s="24" t="s">
        <v>2861</v>
      </c>
    </row>
    <row r="93" spans="2:63" s="11" customFormat="1" ht="29.85" customHeight="1">
      <c r="B93" s="167"/>
      <c r="D93" s="178" t="s">
        <v>68</v>
      </c>
      <c r="E93" s="179" t="s">
        <v>247</v>
      </c>
      <c r="F93" s="179" t="s">
        <v>248</v>
      </c>
      <c r="I93" s="170"/>
      <c r="J93" s="180">
        <f>BK93</f>
        <v>0</v>
      </c>
      <c r="L93" s="167"/>
      <c r="M93" s="172"/>
      <c r="N93" s="173"/>
      <c r="O93" s="173"/>
      <c r="P93" s="174">
        <f>SUM(P94:P98)</f>
        <v>0</v>
      </c>
      <c r="Q93" s="173"/>
      <c r="R93" s="174">
        <f>SUM(R94:R98)</f>
        <v>0</v>
      </c>
      <c r="S93" s="173"/>
      <c r="T93" s="175">
        <f>SUM(T94:T98)</f>
        <v>0</v>
      </c>
      <c r="AR93" s="168" t="s">
        <v>77</v>
      </c>
      <c r="AT93" s="176" t="s">
        <v>68</v>
      </c>
      <c r="AU93" s="176" t="s">
        <v>77</v>
      </c>
      <c r="AY93" s="168" t="s">
        <v>161</v>
      </c>
      <c r="BK93" s="177">
        <f>SUM(BK94:BK98)</f>
        <v>0</v>
      </c>
    </row>
    <row r="94" spans="2:65" s="1" customFormat="1" ht="31.5" customHeight="1">
      <c r="B94" s="181"/>
      <c r="C94" s="182" t="s">
        <v>265</v>
      </c>
      <c r="D94" s="182" t="s">
        <v>165</v>
      </c>
      <c r="E94" s="183" t="s">
        <v>2862</v>
      </c>
      <c r="F94" s="184" t="s">
        <v>2863</v>
      </c>
      <c r="G94" s="185" t="s">
        <v>251</v>
      </c>
      <c r="H94" s="186">
        <v>2.46</v>
      </c>
      <c r="I94" s="187"/>
      <c r="J94" s="188">
        <f>ROUND(I94*H94,2)</f>
        <v>0</v>
      </c>
      <c r="K94" s="184" t="s">
        <v>169</v>
      </c>
      <c r="L94" s="41"/>
      <c r="M94" s="189" t="s">
        <v>5</v>
      </c>
      <c r="N94" s="190" t="s">
        <v>40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215</v>
      </c>
      <c r="AT94" s="24" t="s">
        <v>165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215</v>
      </c>
      <c r="BM94" s="24" t="s">
        <v>2864</v>
      </c>
    </row>
    <row r="95" spans="2:65" s="1" customFormat="1" ht="22.5" customHeight="1">
      <c r="B95" s="181"/>
      <c r="C95" s="182" t="s">
        <v>260</v>
      </c>
      <c r="D95" s="182" t="s">
        <v>165</v>
      </c>
      <c r="E95" s="183" t="s">
        <v>254</v>
      </c>
      <c r="F95" s="184" t="s">
        <v>255</v>
      </c>
      <c r="G95" s="185" t="s">
        <v>251</v>
      </c>
      <c r="H95" s="186">
        <v>2.46</v>
      </c>
      <c r="I95" s="187"/>
      <c r="J95" s="188">
        <f>ROUND(I95*H95,2)</f>
        <v>0</v>
      </c>
      <c r="K95" s="184" t="s">
        <v>169</v>
      </c>
      <c r="L95" s="41"/>
      <c r="M95" s="189" t="s">
        <v>5</v>
      </c>
      <c r="N95" s="190" t="s">
        <v>40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4" t="s">
        <v>215</v>
      </c>
      <c r="AT95" s="24" t="s">
        <v>165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215</v>
      </c>
      <c r="BM95" s="24" t="s">
        <v>2865</v>
      </c>
    </row>
    <row r="96" spans="2:65" s="1" customFormat="1" ht="22.5" customHeight="1">
      <c r="B96" s="181"/>
      <c r="C96" s="182" t="s">
        <v>180</v>
      </c>
      <c r="D96" s="182" t="s">
        <v>165</v>
      </c>
      <c r="E96" s="183" t="s">
        <v>257</v>
      </c>
      <c r="F96" s="184" t="s">
        <v>258</v>
      </c>
      <c r="G96" s="185" t="s">
        <v>251</v>
      </c>
      <c r="H96" s="186">
        <v>24.6</v>
      </c>
      <c r="I96" s="187"/>
      <c r="J96" s="188">
        <f>ROUND(I96*H96,2)</f>
        <v>0</v>
      </c>
      <c r="K96" s="184" t="s">
        <v>169</v>
      </c>
      <c r="L96" s="41"/>
      <c r="M96" s="189" t="s">
        <v>5</v>
      </c>
      <c r="N96" s="190" t="s">
        <v>40</v>
      </c>
      <c r="O96" s="42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24" t="s">
        <v>215</v>
      </c>
      <c r="AT96" s="24" t="s">
        <v>165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215</v>
      </c>
      <c r="BM96" s="24" t="s">
        <v>2866</v>
      </c>
    </row>
    <row r="97" spans="2:51" s="12" customFormat="1" ht="13.5">
      <c r="B97" s="198"/>
      <c r="D97" s="208" t="s">
        <v>217</v>
      </c>
      <c r="E97" s="217" t="s">
        <v>5</v>
      </c>
      <c r="F97" s="218" t="s">
        <v>2867</v>
      </c>
      <c r="H97" s="219">
        <v>24.6</v>
      </c>
      <c r="I97" s="203"/>
      <c r="L97" s="198"/>
      <c r="M97" s="204"/>
      <c r="N97" s="205"/>
      <c r="O97" s="205"/>
      <c r="P97" s="205"/>
      <c r="Q97" s="205"/>
      <c r="R97" s="205"/>
      <c r="S97" s="205"/>
      <c r="T97" s="206"/>
      <c r="AT97" s="200" t="s">
        <v>217</v>
      </c>
      <c r="AU97" s="200" t="s">
        <v>79</v>
      </c>
      <c r="AV97" s="12" t="s">
        <v>79</v>
      </c>
      <c r="AW97" s="12" t="s">
        <v>33</v>
      </c>
      <c r="AX97" s="12" t="s">
        <v>77</v>
      </c>
      <c r="AY97" s="200" t="s">
        <v>161</v>
      </c>
    </row>
    <row r="98" spans="2:65" s="1" customFormat="1" ht="22.5" customHeight="1">
      <c r="B98" s="181"/>
      <c r="C98" s="182" t="s">
        <v>184</v>
      </c>
      <c r="D98" s="182" t="s">
        <v>165</v>
      </c>
      <c r="E98" s="183" t="s">
        <v>1054</v>
      </c>
      <c r="F98" s="184" t="s">
        <v>1055</v>
      </c>
      <c r="G98" s="185" t="s">
        <v>251</v>
      </c>
      <c r="H98" s="186">
        <v>2.46</v>
      </c>
      <c r="I98" s="187"/>
      <c r="J98" s="188">
        <f>ROUND(I98*H98,2)</f>
        <v>0</v>
      </c>
      <c r="K98" s="184" t="s">
        <v>169</v>
      </c>
      <c r="L98" s="41"/>
      <c r="M98" s="189" t="s">
        <v>5</v>
      </c>
      <c r="N98" s="190" t="s">
        <v>40</v>
      </c>
      <c r="O98" s="42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24" t="s">
        <v>215</v>
      </c>
      <c r="AT98" s="24" t="s">
        <v>165</v>
      </c>
      <c r="AU98" s="24" t="s">
        <v>79</v>
      </c>
      <c r="AY98" s="24" t="s">
        <v>161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4" t="s">
        <v>77</v>
      </c>
      <c r="BK98" s="193">
        <f>ROUND(I98*H98,2)</f>
        <v>0</v>
      </c>
      <c r="BL98" s="24" t="s">
        <v>215</v>
      </c>
      <c r="BM98" s="24" t="s">
        <v>2868</v>
      </c>
    </row>
    <row r="99" spans="2:63" s="11" customFormat="1" ht="37.35" customHeight="1">
      <c r="B99" s="167"/>
      <c r="D99" s="168" t="s">
        <v>68</v>
      </c>
      <c r="E99" s="169" t="s">
        <v>513</v>
      </c>
      <c r="F99" s="169" t="s">
        <v>1871</v>
      </c>
      <c r="I99" s="170"/>
      <c r="J99" s="171">
        <f>BK99</f>
        <v>0</v>
      </c>
      <c r="L99" s="167"/>
      <c r="M99" s="172"/>
      <c r="N99" s="173"/>
      <c r="O99" s="173"/>
      <c r="P99" s="174">
        <f>P100</f>
        <v>0</v>
      </c>
      <c r="Q99" s="173"/>
      <c r="R99" s="174">
        <f>R100</f>
        <v>0</v>
      </c>
      <c r="S99" s="173"/>
      <c r="T99" s="175">
        <f>T100</f>
        <v>0</v>
      </c>
      <c r="AR99" s="168" t="s">
        <v>253</v>
      </c>
      <c r="AT99" s="176" t="s">
        <v>68</v>
      </c>
      <c r="AU99" s="176" t="s">
        <v>69</v>
      </c>
      <c r="AY99" s="168" t="s">
        <v>161</v>
      </c>
      <c r="BK99" s="177">
        <f>BK100</f>
        <v>0</v>
      </c>
    </row>
    <row r="100" spans="2:63" s="11" customFormat="1" ht="19.9" customHeight="1">
      <c r="B100" s="167"/>
      <c r="D100" s="178" t="s">
        <v>68</v>
      </c>
      <c r="E100" s="179" t="s">
        <v>2785</v>
      </c>
      <c r="F100" s="179" t="s">
        <v>2786</v>
      </c>
      <c r="I100" s="170"/>
      <c r="J100" s="180">
        <f>BK100</f>
        <v>0</v>
      </c>
      <c r="L100" s="167"/>
      <c r="M100" s="172"/>
      <c r="N100" s="173"/>
      <c r="O100" s="173"/>
      <c r="P100" s="174">
        <f>SUM(P101:P102)</f>
        <v>0</v>
      </c>
      <c r="Q100" s="173"/>
      <c r="R100" s="174">
        <f>SUM(R101:R102)</f>
        <v>0</v>
      </c>
      <c r="S100" s="173"/>
      <c r="T100" s="175">
        <f>SUM(T101:T102)</f>
        <v>0</v>
      </c>
      <c r="AR100" s="168" t="s">
        <v>253</v>
      </c>
      <c r="AT100" s="176" t="s">
        <v>68</v>
      </c>
      <c r="AU100" s="176" t="s">
        <v>77</v>
      </c>
      <c r="AY100" s="168" t="s">
        <v>161</v>
      </c>
      <c r="BK100" s="177">
        <f>SUM(BK101:BK102)</f>
        <v>0</v>
      </c>
    </row>
    <row r="101" spans="2:65" s="1" customFormat="1" ht="22.5" customHeight="1">
      <c r="B101" s="181"/>
      <c r="C101" s="182" t="s">
        <v>215</v>
      </c>
      <c r="D101" s="182" t="s">
        <v>165</v>
      </c>
      <c r="E101" s="183" t="s">
        <v>2869</v>
      </c>
      <c r="F101" s="184" t="s">
        <v>2870</v>
      </c>
      <c r="G101" s="185" t="s">
        <v>416</v>
      </c>
      <c r="H101" s="186">
        <v>246</v>
      </c>
      <c r="I101" s="187"/>
      <c r="J101" s="188">
        <f>ROUND(I101*H101,2)</f>
        <v>0</v>
      </c>
      <c r="K101" s="184" t="s">
        <v>169</v>
      </c>
      <c r="L101" s="41"/>
      <c r="M101" s="189" t="s">
        <v>5</v>
      </c>
      <c r="N101" s="190" t="s">
        <v>40</v>
      </c>
      <c r="O101" s="42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24" t="s">
        <v>455</v>
      </c>
      <c r="AT101" s="24" t="s">
        <v>165</v>
      </c>
      <c r="AU101" s="24" t="s">
        <v>79</v>
      </c>
      <c r="AY101" s="24" t="s">
        <v>161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77</v>
      </c>
      <c r="BK101" s="193">
        <f>ROUND(I101*H101,2)</f>
        <v>0</v>
      </c>
      <c r="BL101" s="24" t="s">
        <v>455</v>
      </c>
      <c r="BM101" s="24" t="s">
        <v>2871</v>
      </c>
    </row>
    <row r="102" spans="2:65" s="1" customFormat="1" ht="22.5" customHeight="1">
      <c r="B102" s="181"/>
      <c r="C102" s="182" t="s">
        <v>160</v>
      </c>
      <c r="D102" s="182" t="s">
        <v>165</v>
      </c>
      <c r="E102" s="183" t="s">
        <v>2872</v>
      </c>
      <c r="F102" s="184" t="s">
        <v>2873</v>
      </c>
      <c r="G102" s="185" t="s">
        <v>416</v>
      </c>
      <c r="H102" s="186">
        <v>17</v>
      </c>
      <c r="I102" s="187"/>
      <c r="J102" s="188">
        <f>ROUND(I102*H102,2)</f>
        <v>0</v>
      </c>
      <c r="K102" s="184" t="s">
        <v>169</v>
      </c>
      <c r="L102" s="41"/>
      <c r="M102" s="189" t="s">
        <v>5</v>
      </c>
      <c r="N102" s="194" t="s">
        <v>40</v>
      </c>
      <c r="O102" s="195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AR102" s="24" t="s">
        <v>455</v>
      </c>
      <c r="AT102" s="24" t="s">
        <v>165</v>
      </c>
      <c r="AU102" s="24" t="s">
        <v>79</v>
      </c>
      <c r="AY102" s="24" t="s">
        <v>161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77</v>
      </c>
      <c r="BK102" s="193">
        <f>ROUND(I102*H102,2)</f>
        <v>0</v>
      </c>
      <c r="BL102" s="24" t="s">
        <v>455</v>
      </c>
      <c r="BM102" s="24" t="s">
        <v>2874</v>
      </c>
    </row>
    <row r="103" spans="2:12" s="1" customFormat="1" ht="6.95" customHeight="1">
      <c r="B103" s="56"/>
      <c r="C103" s="57"/>
      <c r="D103" s="57"/>
      <c r="E103" s="57"/>
      <c r="F103" s="57"/>
      <c r="G103" s="57"/>
      <c r="H103" s="57"/>
      <c r="I103" s="134"/>
      <c r="J103" s="57"/>
      <c r="K103" s="57"/>
      <c r="L103" s="41"/>
    </row>
  </sheetData>
  <autoFilter ref="C86:K102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125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2875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ROUND(SUM(BE84:BE91),2)</f>
        <v>0</v>
      </c>
      <c r="G32" s="42"/>
      <c r="H32" s="42"/>
      <c r="I32" s="126">
        <v>0.21</v>
      </c>
      <c r="J32" s="125">
        <f>ROUND(ROUND((SUM(BE84:BE91)),2)*I32,2)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ROUND(SUM(BF84:BF91),2)</f>
        <v>0</v>
      </c>
      <c r="G33" s="42"/>
      <c r="H33" s="42"/>
      <c r="I33" s="126">
        <v>0.15</v>
      </c>
      <c r="J33" s="125">
        <f>ROUND(ROUND((SUM(BF84:BF91)),2)*I33,2)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ROUND(SUM(BG84:BG91),2)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ROUND(SUM(BH84:BH91),2)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ROUND(SUM(BI84:BI91),2)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06-10 - Ostatní práce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2387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>06-10 - Ostatní práce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2388</v>
      </c>
      <c r="F86" s="179" t="s">
        <v>2389</v>
      </c>
      <c r="I86" s="170"/>
      <c r="J86" s="180">
        <f>BK86</f>
        <v>0</v>
      </c>
      <c r="L86" s="167"/>
      <c r="M86" s="172"/>
      <c r="N86" s="173"/>
      <c r="O86" s="173"/>
      <c r="P86" s="174">
        <f>SUM(P87:P91)</f>
        <v>0</v>
      </c>
      <c r="Q86" s="173"/>
      <c r="R86" s="174">
        <f>SUM(R87:R91)</f>
        <v>0</v>
      </c>
      <c r="S86" s="173"/>
      <c r="T86" s="175">
        <f>SUM(T87:T91)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SUM(BK87:BK91)</f>
        <v>0</v>
      </c>
    </row>
    <row r="87" spans="2:65" s="1" customFormat="1" ht="22.5" customHeight="1">
      <c r="B87" s="181"/>
      <c r="C87" s="182" t="s">
        <v>253</v>
      </c>
      <c r="D87" s="182" t="s">
        <v>165</v>
      </c>
      <c r="E87" s="183" t="s">
        <v>2876</v>
      </c>
      <c r="F87" s="184" t="s">
        <v>2877</v>
      </c>
      <c r="G87" s="185" t="s">
        <v>1105</v>
      </c>
      <c r="H87" s="186">
        <v>5</v>
      </c>
      <c r="I87" s="187"/>
      <c r="J87" s="188">
        <f>ROUND(I87*H87,2)</f>
        <v>0</v>
      </c>
      <c r="K87" s="184" t="s">
        <v>5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277</v>
      </c>
      <c r="BM87" s="24" t="s">
        <v>2878</v>
      </c>
    </row>
    <row r="88" spans="2:65" s="1" customFormat="1" ht="22.5" customHeight="1">
      <c r="B88" s="181"/>
      <c r="C88" s="182" t="s">
        <v>215</v>
      </c>
      <c r="D88" s="182" t="s">
        <v>165</v>
      </c>
      <c r="E88" s="183" t="s">
        <v>2879</v>
      </c>
      <c r="F88" s="184" t="s">
        <v>2880</v>
      </c>
      <c r="G88" s="185" t="s">
        <v>1105</v>
      </c>
      <c r="H88" s="186">
        <v>6</v>
      </c>
      <c r="I88" s="187"/>
      <c r="J88" s="188">
        <f>ROUND(I88*H88,2)</f>
        <v>0</v>
      </c>
      <c r="K88" s="184" t="s">
        <v>5</v>
      </c>
      <c r="L88" s="41"/>
      <c r="M88" s="189" t="s">
        <v>5</v>
      </c>
      <c r="N88" s="190" t="s">
        <v>40</v>
      </c>
      <c r="O88" s="42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24" t="s">
        <v>277</v>
      </c>
      <c r="AT88" s="24" t="s">
        <v>165</v>
      </c>
      <c r="AU88" s="24" t="s">
        <v>79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277</v>
      </c>
      <c r="BM88" s="24" t="s">
        <v>2881</v>
      </c>
    </row>
    <row r="89" spans="2:65" s="1" customFormat="1" ht="22.5" customHeight="1">
      <c r="B89" s="181"/>
      <c r="C89" s="182" t="s">
        <v>160</v>
      </c>
      <c r="D89" s="182" t="s">
        <v>165</v>
      </c>
      <c r="E89" s="183" t="s">
        <v>2882</v>
      </c>
      <c r="F89" s="184" t="s">
        <v>2883</v>
      </c>
      <c r="G89" s="185" t="s">
        <v>1105</v>
      </c>
      <c r="H89" s="186">
        <v>3</v>
      </c>
      <c r="I89" s="187"/>
      <c r="J89" s="188">
        <f>ROUND(I89*H89,2)</f>
        <v>0</v>
      </c>
      <c r="K89" s="184" t="s">
        <v>5</v>
      </c>
      <c r="L89" s="41"/>
      <c r="M89" s="189" t="s">
        <v>5</v>
      </c>
      <c r="N89" s="190" t="s">
        <v>40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4" t="s">
        <v>277</v>
      </c>
      <c r="AT89" s="24" t="s">
        <v>165</v>
      </c>
      <c r="AU89" s="24" t="s">
        <v>79</v>
      </c>
      <c r="AY89" s="24" t="s">
        <v>161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77</v>
      </c>
      <c r="BK89" s="193">
        <f>ROUND(I89*H89,2)</f>
        <v>0</v>
      </c>
      <c r="BL89" s="24" t="s">
        <v>277</v>
      </c>
      <c r="BM89" s="24" t="s">
        <v>2884</v>
      </c>
    </row>
    <row r="90" spans="2:65" s="1" customFormat="1" ht="22.5" customHeight="1">
      <c r="B90" s="181"/>
      <c r="C90" s="182" t="s">
        <v>77</v>
      </c>
      <c r="D90" s="182" t="s">
        <v>165</v>
      </c>
      <c r="E90" s="183" t="s">
        <v>2885</v>
      </c>
      <c r="F90" s="184" t="s">
        <v>2886</v>
      </c>
      <c r="G90" s="185" t="s">
        <v>416</v>
      </c>
      <c r="H90" s="186">
        <v>1</v>
      </c>
      <c r="I90" s="187"/>
      <c r="J90" s="188">
        <f>ROUND(I90*H90,2)</f>
        <v>0</v>
      </c>
      <c r="K90" s="184" t="s">
        <v>169</v>
      </c>
      <c r="L90" s="41"/>
      <c r="M90" s="189" t="s">
        <v>5</v>
      </c>
      <c r="N90" s="190" t="s">
        <v>40</v>
      </c>
      <c r="O90" s="42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24" t="s">
        <v>277</v>
      </c>
      <c r="AT90" s="24" t="s">
        <v>165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277</v>
      </c>
      <c r="BM90" s="24" t="s">
        <v>2887</v>
      </c>
    </row>
    <row r="91" spans="2:65" s="1" customFormat="1" ht="22.5" customHeight="1">
      <c r="B91" s="181"/>
      <c r="C91" s="182" t="s">
        <v>79</v>
      </c>
      <c r="D91" s="182" t="s">
        <v>165</v>
      </c>
      <c r="E91" s="183" t="s">
        <v>2888</v>
      </c>
      <c r="F91" s="184" t="s">
        <v>2889</v>
      </c>
      <c r="G91" s="185" t="s">
        <v>1912</v>
      </c>
      <c r="H91" s="186">
        <v>1</v>
      </c>
      <c r="I91" s="187"/>
      <c r="J91" s="188">
        <f>ROUND(I91*H91,2)</f>
        <v>0</v>
      </c>
      <c r="K91" s="184" t="s">
        <v>169</v>
      </c>
      <c r="L91" s="41"/>
      <c r="M91" s="189" t="s">
        <v>5</v>
      </c>
      <c r="N91" s="194" t="s">
        <v>40</v>
      </c>
      <c r="O91" s="195"/>
      <c r="P91" s="196">
        <f>O91*H91</f>
        <v>0</v>
      </c>
      <c r="Q91" s="196">
        <v>0</v>
      </c>
      <c r="R91" s="196">
        <f>Q91*H91</f>
        <v>0</v>
      </c>
      <c r="S91" s="196">
        <v>0</v>
      </c>
      <c r="T91" s="197">
        <f>S91*H91</f>
        <v>0</v>
      </c>
      <c r="AR91" s="24" t="s">
        <v>277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277</v>
      </c>
      <c r="BM91" s="24" t="s">
        <v>2890</v>
      </c>
    </row>
    <row r="92" spans="2:12" s="1" customFormat="1" ht="6.95" customHeight="1">
      <c r="B92" s="56"/>
      <c r="C92" s="57"/>
      <c r="D92" s="57"/>
      <c r="E92" s="57"/>
      <c r="F92" s="57"/>
      <c r="G92" s="57"/>
      <c r="H92" s="57"/>
      <c r="I92" s="134"/>
      <c r="J92" s="57"/>
      <c r="K92" s="57"/>
      <c r="L92" s="41"/>
    </row>
  </sheetData>
  <autoFilter ref="C83:K91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128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s="1" customFormat="1" ht="15">
      <c r="B8" s="41"/>
      <c r="C8" s="42"/>
      <c r="D8" s="37" t="s">
        <v>135</v>
      </c>
      <c r="E8" s="42"/>
      <c r="F8" s="42"/>
      <c r="G8" s="42"/>
      <c r="H8" s="42"/>
      <c r="I8" s="113"/>
      <c r="J8" s="42"/>
      <c r="K8" s="45"/>
    </row>
    <row r="9" spans="2:11" s="1" customFormat="1" ht="36.95" customHeight="1">
      <c r="B9" s="41"/>
      <c r="C9" s="42"/>
      <c r="D9" s="42"/>
      <c r="E9" s="377" t="s">
        <v>2891</v>
      </c>
      <c r="F9" s="378"/>
      <c r="G9" s="378"/>
      <c r="H9" s="378"/>
      <c r="I9" s="113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03.05.2017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24</v>
      </c>
      <c r="F15" s="42"/>
      <c r="G15" s="42"/>
      <c r="H15" s="42"/>
      <c r="I15" s="114" t="s">
        <v>29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24</v>
      </c>
      <c r="F21" s="42"/>
      <c r="G21" s="42"/>
      <c r="H21" s="42"/>
      <c r="I21" s="114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13"/>
      <c r="J23" s="42"/>
      <c r="K23" s="45"/>
    </row>
    <row r="24" spans="2:11" s="7" customFormat="1" ht="22.5" customHeight="1">
      <c r="B24" s="116"/>
      <c r="C24" s="117"/>
      <c r="D24" s="117"/>
      <c r="E24" s="364" t="s">
        <v>5</v>
      </c>
      <c r="F24" s="364"/>
      <c r="G24" s="364"/>
      <c r="H24" s="364"/>
      <c r="I24" s="118"/>
      <c r="J24" s="117"/>
      <c r="K24" s="119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35</v>
      </c>
      <c r="E27" s="42"/>
      <c r="F27" s="42"/>
      <c r="G27" s="42"/>
      <c r="H27" s="42"/>
      <c r="I27" s="113"/>
      <c r="J27" s="123">
        <f>ROUND(J86,2)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24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25">
        <f>ROUND(SUM(BE86:BE143),2)</f>
        <v>0</v>
      </c>
      <c r="G30" s="42"/>
      <c r="H30" s="42"/>
      <c r="I30" s="126">
        <v>0.21</v>
      </c>
      <c r="J30" s="125">
        <f>ROUND(ROUND((SUM(BE86:BE143)),2)*I30,2)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25">
        <f>ROUND(SUM(BF86:BF143),2)</f>
        <v>0</v>
      </c>
      <c r="G31" s="42"/>
      <c r="H31" s="42"/>
      <c r="I31" s="126">
        <v>0.15</v>
      </c>
      <c r="J31" s="125">
        <f>ROUND(ROUND((SUM(BF86:BF143)),2)*I31,2)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42</v>
      </c>
      <c r="F32" s="125">
        <f>ROUND(SUM(BG86:BG143),2)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43</v>
      </c>
      <c r="F33" s="125">
        <f>ROUND(SUM(BH86:BH143),2)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</v>
      </c>
      <c r="F34" s="125">
        <f>ROUND(SUM(BI86:BI143),2)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45</v>
      </c>
      <c r="E36" s="71"/>
      <c r="F36" s="71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" customHeight="1">
      <c r="B42" s="41"/>
      <c r="C42" s="30" t="s">
        <v>137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2.5" customHeight="1">
      <c r="B45" s="41"/>
      <c r="C45" s="42"/>
      <c r="D45" s="42"/>
      <c r="E45" s="375" t="str">
        <f>E7</f>
        <v>Mateřská školka Košetice</v>
      </c>
      <c r="F45" s="376"/>
      <c r="G45" s="376"/>
      <c r="H45" s="376"/>
      <c r="I45" s="113"/>
      <c r="J45" s="42"/>
      <c r="K45" s="45"/>
    </row>
    <row r="46" spans="2:11" s="1" customFormat="1" ht="14.45" customHeight="1">
      <c r="B46" s="41"/>
      <c r="C46" s="37" t="s">
        <v>135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3.25" customHeight="1">
      <c r="B47" s="41"/>
      <c r="C47" s="42"/>
      <c r="D47" s="42"/>
      <c r="E47" s="377" t="str">
        <f>E9</f>
        <v>06 - Venkovní úpravy - rampa,okap choddníky atd.</v>
      </c>
      <c r="F47" s="378"/>
      <c r="G47" s="378"/>
      <c r="H47" s="378"/>
      <c r="I47" s="113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4" t="s">
        <v>25</v>
      </c>
      <c r="J49" s="115" t="str">
        <f>IF(J12="","",J12)</f>
        <v>03.05.2017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4" t="s">
        <v>32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11" s="1" customFormat="1" ht="29.25" customHeight="1">
      <c r="B54" s="41"/>
      <c r="C54" s="137" t="s">
        <v>138</v>
      </c>
      <c r="D54" s="127"/>
      <c r="E54" s="127"/>
      <c r="F54" s="127"/>
      <c r="G54" s="127"/>
      <c r="H54" s="127"/>
      <c r="I54" s="138"/>
      <c r="J54" s="139" t="s">
        <v>139</v>
      </c>
      <c r="K54" s="140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140</v>
      </c>
      <c r="D56" s="42"/>
      <c r="E56" s="42"/>
      <c r="F56" s="42"/>
      <c r="G56" s="42"/>
      <c r="H56" s="42"/>
      <c r="I56" s="113"/>
      <c r="J56" s="123">
        <f>J86</f>
        <v>0</v>
      </c>
      <c r="K56" s="45"/>
      <c r="AU56" s="24" t="s">
        <v>141</v>
      </c>
    </row>
    <row r="57" spans="2:11" s="8" customFormat="1" ht="24.95" customHeight="1">
      <c r="B57" s="142"/>
      <c r="C57" s="143"/>
      <c r="D57" s="144" t="s">
        <v>202</v>
      </c>
      <c r="E57" s="145"/>
      <c r="F57" s="145"/>
      <c r="G57" s="145"/>
      <c r="H57" s="145"/>
      <c r="I57" s="146"/>
      <c r="J57" s="147">
        <f>J87</f>
        <v>0</v>
      </c>
      <c r="K57" s="148"/>
    </row>
    <row r="58" spans="2:11" s="9" customFormat="1" ht="19.9" customHeight="1">
      <c r="B58" s="149"/>
      <c r="C58" s="150"/>
      <c r="D58" s="151" t="s">
        <v>203</v>
      </c>
      <c r="E58" s="152"/>
      <c r="F58" s="152"/>
      <c r="G58" s="152"/>
      <c r="H58" s="152"/>
      <c r="I58" s="153"/>
      <c r="J58" s="154">
        <f>J88</f>
        <v>0</v>
      </c>
      <c r="K58" s="155"/>
    </row>
    <row r="59" spans="2:11" s="9" customFormat="1" ht="19.9" customHeight="1">
      <c r="B59" s="149"/>
      <c r="C59" s="150"/>
      <c r="D59" s="151" t="s">
        <v>281</v>
      </c>
      <c r="E59" s="152"/>
      <c r="F59" s="152"/>
      <c r="G59" s="152"/>
      <c r="H59" s="152"/>
      <c r="I59" s="153"/>
      <c r="J59" s="154">
        <f>J99</f>
        <v>0</v>
      </c>
      <c r="K59" s="155"/>
    </row>
    <row r="60" spans="2:11" s="9" customFormat="1" ht="19.9" customHeight="1">
      <c r="B60" s="149"/>
      <c r="C60" s="150"/>
      <c r="D60" s="151" t="s">
        <v>283</v>
      </c>
      <c r="E60" s="152"/>
      <c r="F60" s="152"/>
      <c r="G60" s="152"/>
      <c r="H60" s="152"/>
      <c r="I60" s="153"/>
      <c r="J60" s="154">
        <f>J116</f>
        <v>0</v>
      </c>
      <c r="K60" s="155"/>
    </row>
    <row r="61" spans="2:11" s="9" customFormat="1" ht="19.9" customHeight="1">
      <c r="B61" s="149"/>
      <c r="C61" s="150"/>
      <c r="D61" s="151" t="s">
        <v>2036</v>
      </c>
      <c r="E61" s="152"/>
      <c r="F61" s="152"/>
      <c r="G61" s="152"/>
      <c r="H61" s="152"/>
      <c r="I61" s="153"/>
      <c r="J61" s="154">
        <f>J122</f>
        <v>0</v>
      </c>
      <c r="K61" s="155"/>
    </row>
    <row r="62" spans="2:11" s="9" customFormat="1" ht="19.9" customHeight="1">
      <c r="B62" s="149"/>
      <c r="C62" s="150"/>
      <c r="D62" s="151" t="s">
        <v>204</v>
      </c>
      <c r="E62" s="152"/>
      <c r="F62" s="152"/>
      <c r="G62" s="152"/>
      <c r="H62" s="152"/>
      <c r="I62" s="153"/>
      <c r="J62" s="154">
        <f>J128</f>
        <v>0</v>
      </c>
      <c r="K62" s="155"/>
    </row>
    <row r="63" spans="2:11" s="9" customFormat="1" ht="19.9" customHeight="1">
      <c r="B63" s="149"/>
      <c r="C63" s="150"/>
      <c r="D63" s="151" t="s">
        <v>285</v>
      </c>
      <c r="E63" s="152"/>
      <c r="F63" s="152"/>
      <c r="G63" s="152"/>
      <c r="H63" s="152"/>
      <c r="I63" s="153"/>
      <c r="J63" s="154">
        <f>J131</f>
        <v>0</v>
      </c>
      <c r="K63" s="155"/>
    </row>
    <row r="64" spans="2:11" s="8" customFormat="1" ht="24.95" customHeight="1">
      <c r="B64" s="142"/>
      <c r="C64" s="143"/>
      <c r="D64" s="144" t="s">
        <v>206</v>
      </c>
      <c r="E64" s="145"/>
      <c r="F64" s="145"/>
      <c r="G64" s="145"/>
      <c r="H64" s="145"/>
      <c r="I64" s="146"/>
      <c r="J64" s="147">
        <f>J133</f>
        <v>0</v>
      </c>
      <c r="K64" s="148"/>
    </row>
    <row r="65" spans="2:11" s="9" customFormat="1" ht="19.9" customHeight="1">
      <c r="B65" s="149"/>
      <c r="C65" s="150"/>
      <c r="D65" s="151" t="s">
        <v>292</v>
      </c>
      <c r="E65" s="152"/>
      <c r="F65" s="152"/>
      <c r="G65" s="152"/>
      <c r="H65" s="152"/>
      <c r="I65" s="153"/>
      <c r="J65" s="154">
        <f>J134</f>
        <v>0</v>
      </c>
      <c r="K65" s="155"/>
    </row>
    <row r="66" spans="2:11" s="9" customFormat="1" ht="19.9" customHeight="1">
      <c r="B66" s="149"/>
      <c r="C66" s="150"/>
      <c r="D66" s="151" t="s">
        <v>293</v>
      </c>
      <c r="E66" s="152"/>
      <c r="F66" s="152"/>
      <c r="G66" s="152"/>
      <c r="H66" s="152"/>
      <c r="I66" s="153"/>
      <c r="J66" s="154">
        <f>J138</f>
        <v>0</v>
      </c>
      <c r="K66" s="15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3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35"/>
      <c r="J72" s="60"/>
      <c r="K72" s="60"/>
      <c r="L72" s="41"/>
    </row>
    <row r="73" spans="2:12" s="1" customFormat="1" ht="36.95" customHeight="1">
      <c r="B73" s="41"/>
      <c r="C73" s="61" t="s">
        <v>145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22.5" customHeight="1">
      <c r="B76" s="41"/>
      <c r="E76" s="371" t="str">
        <f>E7</f>
        <v>Mateřská školka Košetice</v>
      </c>
      <c r="F76" s="372"/>
      <c r="G76" s="372"/>
      <c r="H76" s="372"/>
      <c r="L76" s="41"/>
    </row>
    <row r="77" spans="2:12" s="1" customFormat="1" ht="14.45" customHeight="1">
      <c r="B77" s="41"/>
      <c r="C77" s="63" t="s">
        <v>135</v>
      </c>
      <c r="L77" s="41"/>
    </row>
    <row r="78" spans="2:12" s="1" customFormat="1" ht="23.25" customHeight="1">
      <c r="B78" s="41"/>
      <c r="E78" s="345" t="str">
        <f>E9</f>
        <v>06 - Venkovní úpravy - rampa,okap choddníky atd.</v>
      </c>
      <c r="F78" s="373"/>
      <c r="G78" s="373"/>
      <c r="H78" s="373"/>
      <c r="L78" s="41"/>
    </row>
    <row r="79" spans="2:12" s="1" customFormat="1" ht="6.95" customHeight="1">
      <c r="B79" s="41"/>
      <c r="L79" s="41"/>
    </row>
    <row r="80" spans="2:12" s="1" customFormat="1" ht="18" customHeight="1">
      <c r="B80" s="41"/>
      <c r="C80" s="63" t="s">
        <v>23</v>
      </c>
      <c r="F80" s="156" t="str">
        <f>F12</f>
        <v xml:space="preserve"> </v>
      </c>
      <c r="I80" s="157" t="s">
        <v>25</v>
      </c>
      <c r="J80" s="67" t="str">
        <f>IF(J12="","",J12)</f>
        <v>03.05.2017</v>
      </c>
      <c r="L80" s="41"/>
    </row>
    <row r="81" spans="2:12" s="1" customFormat="1" ht="6.95" customHeight="1">
      <c r="B81" s="41"/>
      <c r="L81" s="41"/>
    </row>
    <row r="82" spans="2:12" s="1" customFormat="1" ht="15">
      <c r="B82" s="41"/>
      <c r="C82" s="63" t="s">
        <v>27</v>
      </c>
      <c r="F82" s="156" t="str">
        <f>E15</f>
        <v xml:space="preserve"> </v>
      </c>
      <c r="I82" s="157" t="s">
        <v>32</v>
      </c>
      <c r="J82" s="156" t="str">
        <f>E21</f>
        <v xml:space="preserve"> </v>
      </c>
      <c r="L82" s="41"/>
    </row>
    <row r="83" spans="2:12" s="1" customFormat="1" ht="14.45" customHeight="1">
      <c r="B83" s="41"/>
      <c r="C83" s="63" t="s">
        <v>30</v>
      </c>
      <c r="F83" s="156" t="str">
        <f>IF(E18="","",E18)</f>
        <v/>
      </c>
      <c r="L83" s="41"/>
    </row>
    <row r="84" spans="2:12" s="1" customFormat="1" ht="10.35" customHeight="1">
      <c r="B84" s="41"/>
      <c r="L84" s="41"/>
    </row>
    <row r="85" spans="2:20" s="10" customFormat="1" ht="29.25" customHeight="1">
      <c r="B85" s="158"/>
      <c r="C85" s="159" t="s">
        <v>146</v>
      </c>
      <c r="D85" s="160" t="s">
        <v>54</v>
      </c>
      <c r="E85" s="160" t="s">
        <v>50</v>
      </c>
      <c r="F85" s="160" t="s">
        <v>147</v>
      </c>
      <c r="G85" s="160" t="s">
        <v>148</v>
      </c>
      <c r="H85" s="160" t="s">
        <v>149</v>
      </c>
      <c r="I85" s="161" t="s">
        <v>150</v>
      </c>
      <c r="J85" s="160" t="s">
        <v>139</v>
      </c>
      <c r="K85" s="162" t="s">
        <v>151</v>
      </c>
      <c r="L85" s="158"/>
      <c r="M85" s="73" t="s">
        <v>152</v>
      </c>
      <c r="N85" s="74" t="s">
        <v>39</v>
      </c>
      <c r="O85" s="74" t="s">
        <v>153</v>
      </c>
      <c r="P85" s="74" t="s">
        <v>154</v>
      </c>
      <c r="Q85" s="74" t="s">
        <v>155</v>
      </c>
      <c r="R85" s="74" t="s">
        <v>156</v>
      </c>
      <c r="S85" s="74" t="s">
        <v>157</v>
      </c>
      <c r="T85" s="75" t="s">
        <v>158</v>
      </c>
    </row>
    <row r="86" spans="2:63" s="1" customFormat="1" ht="29.25" customHeight="1">
      <c r="B86" s="41"/>
      <c r="C86" s="77" t="s">
        <v>140</v>
      </c>
      <c r="J86" s="163">
        <f>BK86</f>
        <v>0</v>
      </c>
      <c r="L86" s="41"/>
      <c r="M86" s="76"/>
      <c r="N86" s="68"/>
      <c r="O86" s="68"/>
      <c r="P86" s="164">
        <f>P87+P133</f>
        <v>0</v>
      </c>
      <c r="Q86" s="68"/>
      <c r="R86" s="164">
        <f>R87+R133</f>
        <v>89.60091427</v>
      </c>
      <c r="S86" s="68"/>
      <c r="T86" s="165">
        <f>T87+T133</f>
        <v>0</v>
      </c>
      <c r="AT86" s="24" t="s">
        <v>68</v>
      </c>
      <c r="AU86" s="24" t="s">
        <v>141</v>
      </c>
      <c r="BK86" s="166">
        <f>BK87+BK133</f>
        <v>0</v>
      </c>
    </row>
    <row r="87" spans="2:63" s="11" customFormat="1" ht="37.35" customHeight="1">
      <c r="B87" s="167"/>
      <c r="D87" s="168" t="s">
        <v>68</v>
      </c>
      <c r="E87" s="169" t="s">
        <v>208</v>
      </c>
      <c r="F87" s="169" t="s">
        <v>209</v>
      </c>
      <c r="I87" s="170"/>
      <c r="J87" s="171">
        <f>BK87</f>
        <v>0</v>
      </c>
      <c r="L87" s="167"/>
      <c r="M87" s="172"/>
      <c r="N87" s="173"/>
      <c r="O87" s="173"/>
      <c r="P87" s="174">
        <f>P88+P99+P116+P122+P128+P131</f>
        <v>0</v>
      </c>
      <c r="Q87" s="173"/>
      <c r="R87" s="174">
        <f>R88+R99+R116+R122+R128+R131</f>
        <v>86.59095427</v>
      </c>
      <c r="S87" s="173"/>
      <c r="T87" s="175">
        <f>T88+T99+T116+T122+T128+T131</f>
        <v>0</v>
      </c>
      <c r="AR87" s="168" t="s">
        <v>77</v>
      </c>
      <c r="AT87" s="176" t="s">
        <v>68</v>
      </c>
      <c r="AU87" s="176" t="s">
        <v>69</v>
      </c>
      <c r="AY87" s="168" t="s">
        <v>161</v>
      </c>
      <c r="BK87" s="177">
        <f>BK88+BK99+BK116+BK122+BK128+BK131</f>
        <v>0</v>
      </c>
    </row>
    <row r="88" spans="2:63" s="11" customFormat="1" ht="19.9" customHeight="1">
      <c r="B88" s="167"/>
      <c r="D88" s="178" t="s">
        <v>68</v>
      </c>
      <c r="E88" s="179" t="s">
        <v>77</v>
      </c>
      <c r="F88" s="179" t="s">
        <v>210</v>
      </c>
      <c r="I88" s="170"/>
      <c r="J88" s="180">
        <f>BK88</f>
        <v>0</v>
      </c>
      <c r="L88" s="167"/>
      <c r="M88" s="172"/>
      <c r="N88" s="173"/>
      <c r="O88" s="173"/>
      <c r="P88" s="174">
        <f>SUM(P89:P98)</f>
        <v>0</v>
      </c>
      <c r="Q88" s="173"/>
      <c r="R88" s="174">
        <f>SUM(R89:R98)</f>
        <v>0</v>
      </c>
      <c r="S88" s="173"/>
      <c r="T88" s="175">
        <f>SUM(T89:T98)</f>
        <v>0</v>
      </c>
      <c r="AR88" s="168" t="s">
        <v>77</v>
      </c>
      <c r="AT88" s="176" t="s">
        <v>68</v>
      </c>
      <c r="AU88" s="176" t="s">
        <v>77</v>
      </c>
      <c r="AY88" s="168" t="s">
        <v>161</v>
      </c>
      <c r="BK88" s="177">
        <f>SUM(BK89:BK98)</f>
        <v>0</v>
      </c>
    </row>
    <row r="89" spans="2:65" s="1" customFormat="1" ht="22.5" customHeight="1">
      <c r="B89" s="181"/>
      <c r="C89" s="182" t="s">
        <v>176</v>
      </c>
      <c r="D89" s="182" t="s">
        <v>165</v>
      </c>
      <c r="E89" s="183" t="s">
        <v>301</v>
      </c>
      <c r="F89" s="184" t="s">
        <v>302</v>
      </c>
      <c r="G89" s="185" t="s">
        <v>236</v>
      </c>
      <c r="H89" s="186">
        <v>68.928</v>
      </c>
      <c r="I89" s="187"/>
      <c r="J89" s="188">
        <f>ROUND(I89*H89,2)</f>
        <v>0</v>
      </c>
      <c r="K89" s="184" t="s">
        <v>169</v>
      </c>
      <c r="L89" s="41"/>
      <c r="M89" s="189" t="s">
        <v>5</v>
      </c>
      <c r="N89" s="190" t="s">
        <v>40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4" t="s">
        <v>215</v>
      </c>
      <c r="AT89" s="24" t="s">
        <v>165</v>
      </c>
      <c r="AU89" s="24" t="s">
        <v>79</v>
      </c>
      <c r="AY89" s="24" t="s">
        <v>161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77</v>
      </c>
      <c r="BK89" s="193">
        <f>ROUND(I89*H89,2)</f>
        <v>0</v>
      </c>
      <c r="BL89" s="24" t="s">
        <v>215</v>
      </c>
      <c r="BM89" s="24" t="s">
        <v>2892</v>
      </c>
    </row>
    <row r="90" spans="2:51" s="12" customFormat="1" ht="13.5">
      <c r="B90" s="198"/>
      <c r="D90" s="208" t="s">
        <v>217</v>
      </c>
      <c r="E90" s="217" t="s">
        <v>5</v>
      </c>
      <c r="F90" s="218" t="s">
        <v>2893</v>
      </c>
      <c r="H90" s="219">
        <v>68.928</v>
      </c>
      <c r="I90" s="203"/>
      <c r="L90" s="198"/>
      <c r="M90" s="204"/>
      <c r="N90" s="205"/>
      <c r="O90" s="205"/>
      <c r="P90" s="205"/>
      <c r="Q90" s="205"/>
      <c r="R90" s="205"/>
      <c r="S90" s="205"/>
      <c r="T90" s="206"/>
      <c r="AT90" s="200" t="s">
        <v>217</v>
      </c>
      <c r="AU90" s="200" t="s">
        <v>79</v>
      </c>
      <c r="AV90" s="12" t="s">
        <v>79</v>
      </c>
      <c r="AW90" s="12" t="s">
        <v>33</v>
      </c>
      <c r="AX90" s="12" t="s">
        <v>77</v>
      </c>
      <c r="AY90" s="200" t="s">
        <v>161</v>
      </c>
    </row>
    <row r="91" spans="2:65" s="1" customFormat="1" ht="22.5" customHeight="1">
      <c r="B91" s="181"/>
      <c r="C91" s="182" t="s">
        <v>192</v>
      </c>
      <c r="D91" s="182" t="s">
        <v>165</v>
      </c>
      <c r="E91" s="183" t="s">
        <v>306</v>
      </c>
      <c r="F91" s="184" t="s">
        <v>307</v>
      </c>
      <c r="G91" s="185" t="s">
        <v>236</v>
      </c>
      <c r="H91" s="186">
        <v>15.312</v>
      </c>
      <c r="I91" s="187"/>
      <c r="J91" s="188">
        <f>ROUND(I91*H91,2)</f>
        <v>0</v>
      </c>
      <c r="K91" s="184" t="s">
        <v>5</v>
      </c>
      <c r="L91" s="41"/>
      <c r="M91" s="189" t="s">
        <v>5</v>
      </c>
      <c r="N91" s="190" t="s">
        <v>40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215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215</v>
      </c>
      <c r="BM91" s="24" t="s">
        <v>2894</v>
      </c>
    </row>
    <row r="92" spans="2:65" s="1" customFormat="1" ht="22.5" customHeight="1">
      <c r="B92" s="181"/>
      <c r="C92" s="182" t="s">
        <v>488</v>
      </c>
      <c r="D92" s="182" t="s">
        <v>165</v>
      </c>
      <c r="E92" s="183" t="s">
        <v>311</v>
      </c>
      <c r="F92" s="184" t="s">
        <v>312</v>
      </c>
      <c r="G92" s="185" t="s">
        <v>236</v>
      </c>
      <c r="H92" s="186">
        <v>15.312</v>
      </c>
      <c r="I92" s="187"/>
      <c r="J92" s="188">
        <f>ROUND(I92*H92,2)</f>
        <v>0</v>
      </c>
      <c r="K92" s="184" t="s">
        <v>5</v>
      </c>
      <c r="L92" s="41"/>
      <c r="M92" s="189" t="s">
        <v>5</v>
      </c>
      <c r="N92" s="190" t="s">
        <v>40</v>
      </c>
      <c r="O92" s="42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24" t="s">
        <v>215</v>
      </c>
      <c r="AT92" s="24" t="s">
        <v>165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215</v>
      </c>
      <c r="BM92" s="24" t="s">
        <v>2895</v>
      </c>
    </row>
    <row r="93" spans="2:65" s="1" customFormat="1" ht="22.5" customHeight="1">
      <c r="B93" s="181"/>
      <c r="C93" s="182" t="s">
        <v>10</v>
      </c>
      <c r="D93" s="182" t="s">
        <v>165</v>
      </c>
      <c r="E93" s="183" t="s">
        <v>315</v>
      </c>
      <c r="F93" s="184" t="s">
        <v>316</v>
      </c>
      <c r="G93" s="185" t="s">
        <v>251</v>
      </c>
      <c r="H93" s="186">
        <v>27.578</v>
      </c>
      <c r="I93" s="187"/>
      <c r="J93" s="188">
        <f>ROUND(I93*H93,2)</f>
        <v>0</v>
      </c>
      <c r="K93" s="184" t="s">
        <v>5</v>
      </c>
      <c r="L93" s="41"/>
      <c r="M93" s="189" t="s">
        <v>5</v>
      </c>
      <c r="N93" s="190" t="s">
        <v>40</v>
      </c>
      <c r="O93" s="42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24" t="s">
        <v>215</v>
      </c>
      <c r="AT93" s="24" t="s">
        <v>165</v>
      </c>
      <c r="AU93" s="24" t="s">
        <v>79</v>
      </c>
      <c r="AY93" s="24" t="s">
        <v>161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77</v>
      </c>
      <c r="BK93" s="193">
        <f>ROUND(I93*H93,2)</f>
        <v>0</v>
      </c>
      <c r="BL93" s="24" t="s">
        <v>215</v>
      </c>
      <c r="BM93" s="24" t="s">
        <v>2896</v>
      </c>
    </row>
    <row r="94" spans="2:51" s="12" customFormat="1" ht="13.5">
      <c r="B94" s="198"/>
      <c r="D94" s="208" t="s">
        <v>217</v>
      </c>
      <c r="E94" s="217" t="s">
        <v>5</v>
      </c>
      <c r="F94" s="218" t="s">
        <v>2897</v>
      </c>
      <c r="H94" s="219">
        <v>27.578</v>
      </c>
      <c r="I94" s="203"/>
      <c r="L94" s="198"/>
      <c r="M94" s="204"/>
      <c r="N94" s="205"/>
      <c r="O94" s="205"/>
      <c r="P94" s="205"/>
      <c r="Q94" s="205"/>
      <c r="R94" s="205"/>
      <c r="S94" s="205"/>
      <c r="T94" s="206"/>
      <c r="AT94" s="200" t="s">
        <v>217</v>
      </c>
      <c r="AU94" s="200" t="s">
        <v>79</v>
      </c>
      <c r="AV94" s="12" t="s">
        <v>79</v>
      </c>
      <c r="AW94" s="12" t="s">
        <v>33</v>
      </c>
      <c r="AX94" s="12" t="s">
        <v>77</v>
      </c>
      <c r="AY94" s="200" t="s">
        <v>161</v>
      </c>
    </row>
    <row r="95" spans="2:65" s="1" customFormat="1" ht="22.5" customHeight="1">
      <c r="B95" s="181"/>
      <c r="C95" s="182" t="s">
        <v>1444</v>
      </c>
      <c r="D95" s="182" t="s">
        <v>165</v>
      </c>
      <c r="E95" s="183" t="s">
        <v>320</v>
      </c>
      <c r="F95" s="184" t="s">
        <v>321</v>
      </c>
      <c r="G95" s="185" t="s">
        <v>236</v>
      </c>
      <c r="H95" s="186">
        <v>53.608</v>
      </c>
      <c r="I95" s="187"/>
      <c r="J95" s="188">
        <f>ROUND(I95*H95,2)</f>
        <v>0</v>
      </c>
      <c r="K95" s="184" t="s">
        <v>5</v>
      </c>
      <c r="L95" s="41"/>
      <c r="M95" s="189" t="s">
        <v>5</v>
      </c>
      <c r="N95" s="190" t="s">
        <v>40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4" t="s">
        <v>215</v>
      </c>
      <c r="AT95" s="24" t="s">
        <v>165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215</v>
      </c>
      <c r="BM95" s="24" t="s">
        <v>2898</v>
      </c>
    </row>
    <row r="96" spans="2:51" s="12" customFormat="1" ht="13.5">
      <c r="B96" s="198"/>
      <c r="D96" s="208" t="s">
        <v>217</v>
      </c>
      <c r="E96" s="217" t="s">
        <v>5</v>
      </c>
      <c r="F96" s="218" t="s">
        <v>2899</v>
      </c>
      <c r="H96" s="219">
        <v>53.608</v>
      </c>
      <c r="I96" s="203"/>
      <c r="L96" s="198"/>
      <c r="M96" s="204"/>
      <c r="N96" s="205"/>
      <c r="O96" s="205"/>
      <c r="P96" s="205"/>
      <c r="Q96" s="205"/>
      <c r="R96" s="205"/>
      <c r="S96" s="205"/>
      <c r="T96" s="206"/>
      <c r="AT96" s="200" t="s">
        <v>217</v>
      </c>
      <c r="AU96" s="200" t="s">
        <v>79</v>
      </c>
      <c r="AV96" s="12" t="s">
        <v>79</v>
      </c>
      <c r="AW96" s="12" t="s">
        <v>33</v>
      </c>
      <c r="AX96" s="12" t="s">
        <v>77</v>
      </c>
      <c r="AY96" s="200" t="s">
        <v>161</v>
      </c>
    </row>
    <row r="97" spans="2:65" s="1" customFormat="1" ht="22.5" customHeight="1">
      <c r="B97" s="181"/>
      <c r="C97" s="182" t="s">
        <v>1771</v>
      </c>
      <c r="D97" s="182" t="s">
        <v>165</v>
      </c>
      <c r="E97" s="183" t="s">
        <v>325</v>
      </c>
      <c r="F97" s="184" t="s">
        <v>326</v>
      </c>
      <c r="G97" s="185" t="s">
        <v>214</v>
      </c>
      <c r="H97" s="186">
        <v>50.69</v>
      </c>
      <c r="I97" s="187"/>
      <c r="J97" s="188">
        <f>ROUND(I97*H97,2)</f>
        <v>0</v>
      </c>
      <c r="K97" s="184" t="s">
        <v>5</v>
      </c>
      <c r="L97" s="41"/>
      <c r="M97" s="189" t="s">
        <v>5</v>
      </c>
      <c r="N97" s="190" t="s">
        <v>40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215</v>
      </c>
      <c r="AT97" s="24" t="s">
        <v>165</v>
      </c>
      <c r="AU97" s="24" t="s">
        <v>79</v>
      </c>
      <c r="AY97" s="24" t="s">
        <v>161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77</v>
      </c>
      <c r="BK97" s="193">
        <f>ROUND(I97*H97,2)</f>
        <v>0</v>
      </c>
      <c r="BL97" s="24" t="s">
        <v>215</v>
      </c>
      <c r="BM97" s="24" t="s">
        <v>2900</v>
      </c>
    </row>
    <row r="98" spans="2:51" s="12" customFormat="1" ht="13.5">
      <c r="B98" s="198"/>
      <c r="D98" s="199" t="s">
        <v>217</v>
      </c>
      <c r="E98" s="200" t="s">
        <v>5</v>
      </c>
      <c r="F98" s="201" t="s">
        <v>2901</v>
      </c>
      <c r="H98" s="202">
        <v>50.69</v>
      </c>
      <c r="I98" s="203"/>
      <c r="L98" s="198"/>
      <c r="M98" s="204"/>
      <c r="N98" s="205"/>
      <c r="O98" s="205"/>
      <c r="P98" s="205"/>
      <c r="Q98" s="205"/>
      <c r="R98" s="205"/>
      <c r="S98" s="205"/>
      <c r="T98" s="206"/>
      <c r="AT98" s="200" t="s">
        <v>217</v>
      </c>
      <c r="AU98" s="200" t="s">
        <v>79</v>
      </c>
      <c r="AV98" s="12" t="s">
        <v>79</v>
      </c>
      <c r="AW98" s="12" t="s">
        <v>33</v>
      </c>
      <c r="AX98" s="12" t="s">
        <v>77</v>
      </c>
      <c r="AY98" s="200" t="s">
        <v>161</v>
      </c>
    </row>
    <row r="99" spans="2:63" s="11" customFormat="1" ht="29.85" customHeight="1">
      <c r="B99" s="167"/>
      <c r="D99" s="178" t="s">
        <v>68</v>
      </c>
      <c r="E99" s="179" t="s">
        <v>79</v>
      </c>
      <c r="F99" s="179" t="s">
        <v>329</v>
      </c>
      <c r="I99" s="170"/>
      <c r="J99" s="180">
        <f>BK99</f>
        <v>0</v>
      </c>
      <c r="L99" s="167"/>
      <c r="M99" s="172"/>
      <c r="N99" s="173"/>
      <c r="O99" s="173"/>
      <c r="P99" s="174">
        <f>SUM(P100:P115)</f>
        <v>0</v>
      </c>
      <c r="Q99" s="173"/>
      <c r="R99" s="174">
        <f>SUM(R100:R115)</f>
        <v>59.70686467</v>
      </c>
      <c r="S99" s="173"/>
      <c r="T99" s="175">
        <f>SUM(T100:T115)</f>
        <v>0</v>
      </c>
      <c r="AR99" s="168" t="s">
        <v>77</v>
      </c>
      <c r="AT99" s="176" t="s">
        <v>68</v>
      </c>
      <c r="AU99" s="176" t="s">
        <v>77</v>
      </c>
      <c r="AY99" s="168" t="s">
        <v>161</v>
      </c>
      <c r="BK99" s="177">
        <f>SUM(BK100:BK115)</f>
        <v>0</v>
      </c>
    </row>
    <row r="100" spans="2:65" s="1" customFormat="1" ht="22.5" customHeight="1">
      <c r="B100" s="181"/>
      <c r="C100" s="182" t="s">
        <v>1802</v>
      </c>
      <c r="D100" s="182" t="s">
        <v>165</v>
      </c>
      <c r="E100" s="183" t="s">
        <v>2902</v>
      </c>
      <c r="F100" s="184" t="s">
        <v>2903</v>
      </c>
      <c r="G100" s="185" t="s">
        <v>236</v>
      </c>
      <c r="H100" s="186">
        <v>3.059</v>
      </c>
      <c r="I100" s="187"/>
      <c r="J100" s="188">
        <f>ROUND(I100*H100,2)</f>
        <v>0</v>
      </c>
      <c r="K100" s="184" t="s">
        <v>169</v>
      </c>
      <c r="L100" s="41"/>
      <c r="M100" s="189" t="s">
        <v>5</v>
      </c>
      <c r="N100" s="190" t="s">
        <v>40</v>
      </c>
      <c r="O100" s="42"/>
      <c r="P100" s="191">
        <f>O100*H100</f>
        <v>0</v>
      </c>
      <c r="Q100" s="191">
        <v>2.16</v>
      </c>
      <c r="R100" s="191">
        <f>Q100*H100</f>
        <v>6.60744</v>
      </c>
      <c r="S100" s="191">
        <v>0</v>
      </c>
      <c r="T100" s="192">
        <f>S100*H100</f>
        <v>0</v>
      </c>
      <c r="AR100" s="24" t="s">
        <v>215</v>
      </c>
      <c r="AT100" s="24" t="s">
        <v>165</v>
      </c>
      <c r="AU100" s="24" t="s">
        <v>79</v>
      </c>
      <c r="AY100" s="24" t="s">
        <v>161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77</v>
      </c>
      <c r="BK100" s="193">
        <f>ROUND(I100*H100,2)</f>
        <v>0</v>
      </c>
      <c r="BL100" s="24" t="s">
        <v>215</v>
      </c>
      <c r="BM100" s="24" t="s">
        <v>2904</v>
      </c>
    </row>
    <row r="101" spans="2:51" s="12" customFormat="1" ht="13.5">
      <c r="B101" s="198"/>
      <c r="D101" s="208" t="s">
        <v>217</v>
      </c>
      <c r="E101" s="217" t="s">
        <v>5</v>
      </c>
      <c r="F101" s="218" t="s">
        <v>2905</v>
      </c>
      <c r="H101" s="219">
        <v>3.059</v>
      </c>
      <c r="I101" s="203"/>
      <c r="L101" s="198"/>
      <c r="M101" s="204"/>
      <c r="N101" s="205"/>
      <c r="O101" s="205"/>
      <c r="P101" s="205"/>
      <c r="Q101" s="205"/>
      <c r="R101" s="205"/>
      <c r="S101" s="205"/>
      <c r="T101" s="206"/>
      <c r="AT101" s="200" t="s">
        <v>217</v>
      </c>
      <c r="AU101" s="200" t="s">
        <v>79</v>
      </c>
      <c r="AV101" s="12" t="s">
        <v>79</v>
      </c>
      <c r="AW101" s="12" t="s">
        <v>33</v>
      </c>
      <c r="AX101" s="12" t="s">
        <v>77</v>
      </c>
      <c r="AY101" s="200" t="s">
        <v>161</v>
      </c>
    </row>
    <row r="102" spans="2:65" s="1" customFormat="1" ht="22.5" customHeight="1">
      <c r="B102" s="181"/>
      <c r="C102" s="182" t="s">
        <v>1073</v>
      </c>
      <c r="D102" s="182" t="s">
        <v>165</v>
      </c>
      <c r="E102" s="183" t="s">
        <v>2906</v>
      </c>
      <c r="F102" s="184" t="s">
        <v>2907</v>
      </c>
      <c r="G102" s="185" t="s">
        <v>236</v>
      </c>
      <c r="H102" s="186">
        <v>2.039</v>
      </c>
      <c r="I102" s="187"/>
      <c r="J102" s="188">
        <f>ROUND(I102*H102,2)</f>
        <v>0</v>
      </c>
      <c r="K102" s="184" t="s">
        <v>169</v>
      </c>
      <c r="L102" s="41"/>
      <c r="M102" s="189" t="s">
        <v>5</v>
      </c>
      <c r="N102" s="190" t="s">
        <v>40</v>
      </c>
      <c r="O102" s="42"/>
      <c r="P102" s="191">
        <f>O102*H102</f>
        <v>0</v>
      </c>
      <c r="Q102" s="191">
        <v>2.16</v>
      </c>
      <c r="R102" s="191">
        <f>Q102*H102</f>
        <v>4.404240000000001</v>
      </c>
      <c r="S102" s="191">
        <v>0</v>
      </c>
      <c r="T102" s="192">
        <f>S102*H102</f>
        <v>0</v>
      </c>
      <c r="AR102" s="24" t="s">
        <v>215</v>
      </c>
      <c r="AT102" s="24" t="s">
        <v>165</v>
      </c>
      <c r="AU102" s="24" t="s">
        <v>79</v>
      </c>
      <c r="AY102" s="24" t="s">
        <v>161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77</v>
      </c>
      <c r="BK102" s="193">
        <f>ROUND(I102*H102,2)</f>
        <v>0</v>
      </c>
      <c r="BL102" s="24" t="s">
        <v>215</v>
      </c>
      <c r="BM102" s="24" t="s">
        <v>2908</v>
      </c>
    </row>
    <row r="103" spans="2:51" s="12" customFormat="1" ht="13.5">
      <c r="B103" s="198"/>
      <c r="D103" s="208" t="s">
        <v>217</v>
      </c>
      <c r="E103" s="217" t="s">
        <v>5</v>
      </c>
      <c r="F103" s="218" t="s">
        <v>2909</v>
      </c>
      <c r="H103" s="219">
        <v>2.039</v>
      </c>
      <c r="I103" s="203"/>
      <c r="L103" s="198"/>
      <c r="M103" s="204"/>
      <c r="N103" s="205"/>
      <c r="O103" s="205"/>
      <c r="P103" s="205"/>
      <c r="Q103" s="205"/>
      <c r="R103" s="205"/>
      <c r="S103" s="205"/>
      <c r="T103" s="206"/>
      <c r="AT103" s="200" t="s">
        <v>217</v>
      </c>
      <c r="AU103" s="200" t="s">
        <v>79</v>
      </c>
      <c r="AV103" s="12" t="s">
        <v>79</v>
      </c>
      <c r="AW103" s="12" t="s">
        <v>33</v>
      </c>
      <c r="AX103" s="12" t="s">
        <v>77</v>
      </c>
      <c r="AY103" s="200" t="s">
        <v>161</v>
      </c>
    </row>
    <row r="104" spans="2:65" s="1" customFormat="1" ht="22.5" customHeight="1">
      <c r="B104" s="181"/>
      <c r="C104" s="182" t="s">
        <v>2024</v>
      </c>
      <c r="D104" s="182" t="s">
        <v>165</v>
      </c>
      <c r="E104" s="183" t="s">
        <v>336</v>
      </c>
      <c r="F104" s="184" t="s">
        <v>337</v>
      </c>
      <c r="G104" s="185" t="s">
        <v>236</v>
      </c>
      <c r="H104" s="186">
        <v>5.487</v>
      </c>
      <c r="I104" s="187"/>
      <c r="J104" s="188">
        <f>ROUND(I104*H104,2)</f>
        <v>0</v>
      </c>
      <c r="K104" s="184" t="s">
        <v>169</v>
      </c>
      <c r="L104" s="41"/>
      <c r="M104" s="189" t="s">
        <v>5</v>
      </c>
      <c r="N104" s="190" t="s">
        <v>40</v>
      </c>
      <c r="O104" s="42"/>
      <c r="P104" s="191">
        <f>O104*H104</f>
        <v>0</v>
      </c>
      <c r="Q104" s="191">
        <v>2.45329</v>
      </c>
      <c r="R104" s="191">
        <f>Q104*H104</f>
        <v>13.46120223</v>
      </c>
      <c r="S104" s="191">
        <v>0</v>
      </c>
      <c r="T104" s="192">
        <f>S104*H104</f>
        <v>0</v>
      </c>
      <c r="AR104" s="24" t="s">
        <v>215</v>
      </c>
      <c r="AT104" s="24" t="s">
        <v>165</v>
      </c>
      <c r="AU104" s="24" t="s">
        <v>79</v>
      </c>
      <c r="AY104" s="24" t="s">
        <v>161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77</v>
      </c>
      <c r="BK104" s="193">
        <f>ROUND(I104*H104,2)</f>
        <v>0</v>
      </c>
      <c r="BL104" s="24" t="s">
        <v>215</v>
      </c>
      <c r="BM104" s="24" t="s">
        <v>2910</v>
      </c>
    </row>
    <row r="105" spans="2:51" s="12" customFormat="1" ht="13.5">
      <c r="B105" s="198"/>
      <c r="D105" s="208" t="s">
        <v>217</v>
      </c>
      <c r="E105" s="217" t="s">
        <v>5</v>
      </c>
      <c r="F105" s="218" t="s">
        <v>2911</v>
      </c>
      <c r="H105" s="219">
        <v>5.487</v>
      </c>
      <c r="I105" s="203"/>
      <c r="L105" s="198"/>
      <c r="M105" s="204"/>
      <c r="N105" s="205"/>
      <c r="O105" s="205"/>
      <c r="P105" s="205"/>
      <c r="Q105" s="205"/>
      <c r="R105" s="205"/>
      <c r="S105" s="205"/>
      <c r="T105" s="206"/>
      <c r="AT105" s="200" t="s">
        <v>217</v>
      </c>
      <c r="AU105" s="200" t="s">
        <v>79</v>
      </c>
      <c r="AV105" s="12" t="s">
        <v>79</v>
      </c>
      <c r="AW105" s="12" t="s">
        <v>33</v>
      </c>
      <c r="AX105" s="12" t="s">
        <v>77</v>
      </c>
      <c r="AY105" s="200" t="s">
        <v>161</v>
      </c>
    </row>
    <row r="106" spans="2:65" s="1" customFormat="1" ht="22.5" customHeight="1">
      <c r="B106" s="181"/>
      <c r="C106" s="182" t="s">
        <v>2031</v>
      </c>
      <c r="D106" s="182" t="s">
        <v>165</v>
      </c>
      <c r="E106" s="183" t="s">
        <v>341</v>
      </c>
      <c r="F106" s="184" t="s">
        <v>342</v>
      </c>
      <c r="G106" s="185" t="s">
        <v>214</v>
      </c>
      <c r="H106" s="186">
        <v>6.94</v>
      </c>
      <c r="I106" s="187"/>
      <c r="J106" s="188">
        <f>ROUND(I106*H106,2)</f>
        <v>0</v>
      </c>
      <c r="K106" s="184" t="s">
        <v>169</v>
      </c>
      <c r="L106" s="41"/>
      <c r="M106" s="189" t="s">
        <v>5</v>
      </c>
      <c r="N106" s="190" t="s">
        <v>40</v>
      </c>
      <c r="O106" s="42"/>
      <c r="P106" s="191">
        <f>O106*H106</f>
        <v>0</v>
      </c>
      <c r="Q106" s="191">
        <v>0.00103</v>
      </c>
      <c r="R106" s="191">
        <f>Q106*H106</f>
        <v>0.007148200000000001</v>
      </c>
      <c r="S106" s="191">
        <v>0</v>
      </c>
      <c r="T106" s="192">
        <f>S106*H106</f>
        <v>0</v>
      </c>
      <c r="AR106" s="24" t="s">
        <v>215</v>
      </c>
      <c r="AT106" s="24" t="s">
        <v>165</v>
      </c>
      <c r="AU106" s="24" t="s">
        <v>79</v>
      </c>
      <c r="AY106" s="24" t="s">
        <v>161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77</v>
      </c>
      <c r="BK106" s="193">
        <f>ROUND(I106*H106,2)</f>
        <v>0</v>
      </c>
      <c r="BL106" s="24" t="s">
        <v>215</v>
      </c>
      <c r="BM106" s="24" t="s">
        <v>2912</v>
      </c>
    </row>
    <row r="107" spans="2:51" s="12" customFormat="1" ht="13.5">
      <c r="B107" s="198"/>
      <c r="D107" s="208" t="s">
        <v>217</v>
      </c>
      <c r="E107" s="217" t="s">
        <v>5</v>
      </c>
      <c r="F107" s="218" t="s">
        <v>2913</v>
      </c>
      <c r="H107" s="219">
        <v>6.94</v>
      </c>
      <c r="I107" s="203"/>
      <c r="L107" s="198"/>
      <c r="M107" s="204"/>
      <c r="N107" s="205"/>
      <c r="O107" s="205"/>
      <c r="P107" s="205"/>
      <c r="Q107" s="205"/>
      <c r="R107" s="205"/>
      <c r="S107" s="205"/>
      <c r="T107" s="206"/>
      <c r="AT107" s="200" t="s">
        <v>217</v>
      </c>
      <c r="AU107" s="200" t="s">
        <v>79</v>
      </c>
      <c r="AV107" s="12" t="s">
        <v>79</v>
      </c>
      <c r="AW107" s="12" t="s">
        <v>33</v>
      </c>
      <c r="AX107" s="12" t="s">
        <v>77</v>
      </c>
      <c r="AY107" s="200" t="s">
        <v>161</v>
      </c>
    </row>
    <row r="108" spans="2:65" s="1" customFormat="1" ht="22.5" customHeight="1">
      <c r="B108" s="181"/>
      <c r="C108" s="182" t="s">
        <v>1775</v>
      </c>
      <c r="D108" s="182" t="s">
        <v>165</v>
      </c>
      <c r="E108" s="183" t="s">
        <v>346</v>
      </c>
      <c r="F108" s="184" t="s">
        <v>347</v>
      </c>
      <c r="G108" s="185" t="s">
        <v>214</v>
      </c>
      <c r="H108" s="186">
        <v>6.94</v>
      </c>
      <c r="I108" s="187"/>
      <c r="J108" s="188">
        <f>ROUND(I108*H108,2)</f>
        <v>0</v>
      </c>
      <c r="K108" s="184" t="s">
        <v>169</v>
      </c>
      <c r="L108" s="41"/>
      <c r="M108" s="189" t="s">
        <v>5</v>
      </c>
      <c r="N108" s="190" t="s">
        <v>40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215</v>
      </c>
      <c r="AT108" s="24" t="s">
        <v>165</v>
      </c>
      <c r="AU108" s="24" t="s">
        <v>79</v>
      </c>
      <c r="AY108" s="24" t="s">
        <v>161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77</v>
      </c>
      <c r="BK108" s="193">
        <f>ROUND(I108*H108,2)</f>
        <v>0</v>
      </c>
      <c r="BL108" s="24" t="s">
        <v>215</v>
      </c>
      <c r="BM108" s="24" t="s">
        <v>2914</v>
      </c>
    </row>
    <row r="109" spans="2:65" s="1" customFormat="1" ht="22.5" customHeight="1">
      <c r="B109" s="181"/>
      <c r="C109" s="182" t="s">
        <v>1779</v>
      </c>
      <c r="D109" s="182" t="s">
        <v>165</v>
      </c>
      <c r="E109" s="183" t="s">
        <v>350</v>
      </c>
      <c r="F109" s="184" t="s">
        <v>351</v>
      </c>
      <c r="G109" s="185" t="s">
        <v>251</v>
      </c>
      <c r="H109" s="186">
        <v>0.576</v>
      </c>
      <c r="I109" s="187"/>
      <c r="J109" s="188">
        <f>ROUND(I109*H109,2)</f>
        <v>0</v>
      </c>
      <c r="K109" s="184" t="s">
        <v>169</v>
      </c>
      <c r="L109" s="41"/>
      <c r="M109" s="189" t="s">
        <v>5</v>
      </c>
      <c r="N109" s="190" t="s">
        <v>40</v>
      </c>
      <c r="O109" s="42"/>
      <c r="P109" s="191">
        <f>O109*H109</f>
        <v>0</v>
      </c>
      <c r="Q109" s="191">
        <v>1.05306</v>
      </c>
      <c r="R109" s="191">
        <f>Q109*H109</f>
        <v>0.60656256</v>
      </c>
      <c r="S109" s="191">
        <v>0</v>
      </c>
      <c r="T109" s="192">
        <f>S109*H109</f>
        <v>0</v>
      </c>
      <c r="AR109" s="24" t="s">
        <v>215</v>
      </c>
      <c r="AT109" s="24" t="s">
        <v>165</v>
      </c>
      <c r="AU109" s="24" t="s">
        <v>79</v>
      </c>
      <c r="AY109" s="24" t="s">
        <v>161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4" t="s">
        <v>77</v>
      </c>
      <c r="BK109" s="193">
        <f>ROUND(I109*H109,2)</f>
        <v>0</v>
      </c>
      <c r="BL109" s="24" t="s">
        <v>215</v>
      </c>
      <c r="BM109" s="24" t="s">
        <v>2915</v>
      </c>
    </row>
    <row r="110" spans="2:51" s="12" customFormat="1" ht="13.5">
      <c r="B110" s="198"/>
      <c r="D110" s="208" t="s">
        <v>217</v>
      </c>
      <c r="E110" s="217" t="s">
        <v>5</v>
      </c>
      <c r="F110" s="218" t="s">
        <v>2916</v>
      </c>
      <c r="H110" s="219">
        <v>0.576</v>
      </c>
      <c r="I110" s="203"/>
      <c r="L110" s="198"/>
      <c r="M110" s="204"/>
      <c r="N110" s="205"/>
      <c r="O110" s="205"/>
      <c r="P110" s="205"/>
      <c r="Q110" s="205"/>
      <c r="R110" s="205"/>
      <c r="S110" s="205"/>
      <c r="T110" s="206"/>
      <c r="AT110" s="200" t="s">
        <v>217</v>
      </c>
      <c r="AU110" s="200" t="s">
        <v>79</v>
      </c>
      <c r="AV110" s="12" t="s">
        <v>79</v>
      </c>
      <c r="AW110" s="12" t="s">
        <v>33</v>
      </c>
      <c r="AX110" s="12" t="s">
        <v>77</v>
      </c>
      <c r="AY110" s="200" t="s">
        <v>161</v>
      </c>
    </row>
    <row r="111" spans="2:65" s="1" customFormat="1" ht="22.5" customHeight="1">
      <c r="B111" s="181"/>
      <c r="C111" s="182" t="s">
        <v>1783</v>
      </c>
      <c r="D111" s="182" t="s">
        <v>165</v>
      </c>
      <c r="E111" s="183" t="s">
        <v>355</v>
      </c>
      <c r="F111" s="184" t="s">
        <v>356</v>
      </c>
      <c r="G111" s="185" t="s">
        <v>236</v>
      </c>
      <c r="H111" s="186">
        <v>15.312</v>
      </c>
      <c r="I111" s="187"/>
      <c r="J111" s="188">
        <f>ROUND(I111*H111,2)</f>
        <v>0</v>
      </c>
      <c r="K111" s="184" t="s">
        <v>169</v>
      </c>
      <c r="L111" s="41"/>
      <c r="M111" s="189" t="s">
        <v>5</v>
      </c>
      <c r="N111" s="190" t="s">
        <v>40</v>
      </c>
      <c r="O111" s="42"/>
      <c r="P111" s="191">
        <f>O111*H111</f>
        <v>0</v>
      </c>
      <c r="Q111" s="191">
        <v>2.25634</v>
      </c>
      <c r="R111" s="191">
        <f>Q111*H111</f>
        <v>34.549078079999994</v>
      </c>
      <c r="S111" s="191">
        <v>0</v>
      </c>
      <c r="T111" s="192">
        <f>S111*H111</f>
        <v>0</v>
      </c>
      <c r="AR111" s="24" t="s">
        <v>215</v>
      </c>
      <c r="AT111" s="24" t="s">
        <v>165</v>
      </c>
      <c r="AU111" s="24" t="s">
        <v>79</v>
      </c>
      <c r="AY111" s="24" t="s">
        <v>161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4" t="s">
        <v>77</v>
      </c>
      <c r="BK111" s="193">
        <f>ROUND(I111*H111,2)</f>
        <v>0</v>
      </c>
      <c r="BL111" s="24" t="s">
        <v>215</v>
      </c>
      <c r="BM111" s="24" t="s">
        <v>2917</v>
      </c>
    </row>
    <row r="112" spans="2:51" s="12" customFormat="1" ht="13.5">
      <c r="B112" s="198"/>
      <c r="D112" s="208" t="s">
        <v>217</v>
      </c>
      <c r="E112" s="217" t="s">
        <v>5</v>
      </c>
      <c r="F112" s="218" t="s">
        <v>2918</v>
      </c>
      <c r="H112" s="219">
        <v>15.312</v>
      </c>
      <c r="I112" s="203"/>
      <c r="L112" s="198"/>
      <c r="M112" s="204"/>
      <c r="N112" s="205"/>
      <c r="O112" s="205"/>
      <c r="P112" s="205"/>
      <c r="Q112" s="205"/>
      <c r="R112" s="205"/>
      <c r="S112" s="205"/>
      <c r="T112" s="206"/>
      <c r="AT112" s="200" t="s">
        <v>217</v>
      </c>
      <c r="AU112" s="200" t="s">
        <v>79</v>
      </c>
      <c r="AV112" s="12" t="s">
        <v>79</v>
      </c>
      <c r="AW112" s="12" t="s">
        <v>33</v>
      </c>
      <c r="AX112" s="12" t="s">
        <v>77</v>
      </c>
      <c r="AY112" s="200" t="s">
        <v>161</v>
      </c>
    </row>
    <row r="113" spans="2:65" s="1" customFormat="1" ht="22.5" customHeight="1">
      <c r="B113" s="181"/>
      <c r="C113" s="182" t="s">
        <v>1787</v>
      </c>
      <c r="D113" s="182" t="s">
        <v>165</v>
      </c>
      <c r="E113" s="183" t="s">
        <v>366</v>
      </c>
      <c r="F113" s="184" t="s">
        <v>367</v>
      </c>
      <c r="G113" s="185" t="s">
        <v>214</v>
      </c>
      <c r="H113" s="186">
        <v>69.12</v>
      </c>
      <c r="I113" s="187"/>
      <c r="J113" s="188">
        <f>ROUND(I113*H113,2)</f>
        <v>0</v>
      </c>
      <c r="K113" s="184" t="s">
        <v>169</v>
      </c>
      <c r="L113" s="41"/>
      <c r="M113" s="189" t="s">
        <v>5</v>
      </c>
      <c r="N113" s="190" t="s">
        <v>40</v>
      </c>
      <c r="O113" s="42"/>
      <c r="P113" s="191">
        <f>O113*H113</f>
        <v>0</v>
      </c>
      <c r="Q113" s="191">
        <v>0.00103</v>
      </c>
      <c r="R113" s="191">
        <f>Q113*H113</f>
        <v>0.07119360000000001</v>
      </c>
      <c r="S113" s="191">
        <v>0</v>
      </c>
      <c r="T113" s="192">
        <f>S113*H113</f>
        <v>0</v>
      </c>
      <c r="AR113" s="24" t="s">
        <v>215</v>
      </c>
      <c r="AT113" s="24" t="s">
        <v>165</v>
      </c>
      <c r="AU113" s="24" t="s">
        <v>79</v>
      </c>
      <c r="AY113" s="24" t="s">
        <v>161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4" t="s">
        <v>77</v>
      </c>
      <c r="BK113" s="193">
        <f>ROUND(I113*H113,2)</f>
        <v>0</v>
      </c>
      <c r="BL113" s="24" t="s">
        <v>215</v>
      </c>
      <c r="BM113" s="24" t="s">
        <v>2919</v>
      </c>
    </row>
    <row r="114" spans="2:51" s="12" customFormat="1" ht="13.5">
      <c r="B114" s="198"/>
      <c r="D114" s="208" t="s">
        <v>217</v>
      </c>
      <c r="E114" s="217" t="s">
        <v>5</v>
      </c>
      <c r="F114" s="218" t="s">
        <v>2920</v>
      </c>
      <c r="H114" s="219">
        <v>69.12</v>
      </c>
      <c r="I114" s="203"/>
      <c r="L114" s="198"/>
      <c r="M114" s="204"/>
      <c r="N114" s="205"/>
      <c r="O114" s="205"/>
      <c r="P114" s="205"/>
      <c r="Q114" s="205"/>
      <c r="R114" s="205"/>
      <c r="S114" s="205"/>
      <c r="T114" s="206"/>
      <c r="AT114" s="200" t="s">
        <v>217</v>
      </c>
      <c r="AU114" s="200" t="s">
        <v>79</v>
      </c>
      <c r="AV114" s="12" t="s">
        <v>79</v>
      </c>
      <c r="AW114" s="12" t="s">
        <v>33</v>
      </c>
      <c r="AX114" s="12" t="s">
        <v>77</v>
      </c>
      <c r="AY114" s="200" t="s">
        <v>161</v>
      </c>
    </row>
    <row r="115" spans="2:65" s="1" customFormat="1" ht="22.5" customHeight="1">
      <c r="B115" s="181"/>
      <c r="C115" s="182" t="s">
        <v>1792</v>
      </c>
      <c r="D115" s="182" t="s">
        <v>165</v>
      </c>
      <c r="E115" s="183" t="s">
        <v>377</v>
      </c>
      <c r="F115" s="184" t="s">
        <v>378</v>
      </c>
      <c r="G115" s="185" t="s">
        <v>214</v>
      </c>
      <c r="H115" s="186">
        <v>69.12</v>
      </c>
      <c r="I115" s="187"/>
      <c r="J115" s="188">
        <f>ROUND(I115*H115,2)</f>
        <v>0</v>
      </c>
      <c r="K115" s="184" t="s">
        <v>169</v>
      </c>
      <c r="L115" s="41"/>
      <c r="M115" s="189" t="s">
        <v>5</v>
      </c>
      <c r="N115" s="190" t="s">
        <v>40</v>
      </c>
      <c r="O115" s="42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24" t="s">
        <v>215</v>
      </c>
      <c r="AT115" s="24" t="s">
        <v>165</v>
      </c>
      <c r="AU115" s="24" t="s">
        <v>79</v>
      </c>
      <c r="AY115" s="24" t="s">
        <v>161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4" t="s">
        <v>77</v>
      </c>
      <c r="BK115" s="193">
        <f>ROUND(I115*H115,2)</f>
        <v>0</v>
      </c>
      <c r="BL115" s="24" t="s">
        <v>215</v>
      </c>
      <c r="BM115" s="24" t="s">
        <v>2921</v>
      </c>
    </row>
    <row r="116" spans="2:63" s="11" customFormat="1" ht="29.85" customHeight="1">
      <c r="B116" s="167"/>
      <c r="D116" s="178" t="s">
        <v>68</v>
      </c>
      <c r="E116" s="179" t="s">
        <v>215</v>
      </c>
      <c r="F116" s="179" t="s">
        <v>493</v>
      </c>
      <c r="I116" s="170"/>
      <c r="J116" s="180">
        <f>BK116</f>
        <v>0</v>
      </c>
      <c r="L116" s="167"/>
      <c r="M116" s="172"/>
      <c r="N116" s="173"/>
      <c r="O116" s="173"/>
      <c r="P116" s="174">
        <f>SUM(P117:P121)</f>
        <v>0</v>
      </c>
      <c r="Q116" s="173"/>
      <c r="R116" s="174">
        <f>SUM(R117:R121)</f>
        <v>2.7496896000000004</v>
      </c>
      <c r="S116" s="173"/>
      <c r="T116" s="175">
        <f>SUM(T117:T121)</f>
        <v>0</v>
      </c>
      <c r="AR116" s="168" t="s">
        <v>77</v>
      </c>
      <c r="AT116" s="176" t="s">
        <v>68</v>
      </c>
      <c r="AU116" s="176" t="s">
        <v>77</v>
      </c>
      <c r="AY116" s="168" t="s">
        <v>161</v>
      </c>
      <c r="BK116" s="177">
        <f>SUM(BK117:BK121)</f>
        <v>0</v>
      </c>
    </row>
    <row r="117" spans="2:65" s="1" customFormat="1" ht="22.5" customHeight="1">
      <c r="B117" s="181"/>
      <c r="C117" s="182" t="s">
        <v>1305</v>
      </c>
      <c r="D117" s="182" t="s">
        <v>165</v>
      </c>
      <c r="E117" s="183" t="s">
        <v>696</v>
      </c>
      <c r="F117" s="184" t="s">
        <v>697</v>
      </c>
      <c r="G117" s="185" t="s">
        <v>231</v>
      </c>
      <c r="H117" s="186">
        <v>24.6</v>
      </c>
      <c r="I117" s="187"/>
      <c r="J117" s="188">
        <f>ROUND(I117*H117,2)</f>
        <v>0</v>
      </c>
      <c r="K117" s="184" t="s">
        <v>169</v>
      </c>
      <c r="L117" s="41"/>
      <c r="M117" s="189" t="s">
        <v>5</v>
      </c>
      <c r="N117" s="190" t="s">
        <v>40</v>
      </c>
      <c r="O117" s="42"/>
      <c r="P117" s="191">
        <f>O117*H117</f>
        <v>0</v>
      </c>
      <c r="Q117" s="191">
        <v>0.11046</v>
      </c>
      <c r="R117" s="191">
        <f>Q117*H117</f>
        <v>2.7173160000000003</v>
      </c>
      <c r="S117" s="191">
        <v>0</v>
      </c>
      <c r="T117" s="192">
        <f>S117*H117</f>
        <v>0</v>
      </c>
      <c r="AR117" s="24" t="s">
        <v>215</v>
      </c>
      <c r="AT117" s="24" t="s">
        <v>165</v>
      </c>
      <c r="AU117" s="24" t="s">
        <v>79</v>
      </c>
      <c r="AY117" s="24" t="s">
        <v>161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4" t="s">
        <v>77</v>
      </c>
      <c r="BK117" s="193">
        <f>ROUND(I117*H117,2)</f>
        <v>0</v>
      </c>
      <c r="BL117" s="24" t="s">
        <v>215</v>
      </c>
      <c r="BM117" s="24" t="s">
        <v>2922</v>
      </c>
    </row>
    <row r="118" spans="2:51" s="12" customFormat="1" ht="13.5">
      <c r="B118" s="198"/>
      <c r="D118" s="208" t="s">
        <v>217</v>
      </c>
      <c r="E118" s="217" t="s">
        <v>5</v>
      </c>
      <c r="F118" s="218" t="s">
        <v>2923</v>
      </c>
      <c r="H118" s="219">
        <v>24.6</v>
      </c>
      <c r="I118" s="203"/>
      <c r="L118" s="198"/>
      <c r="M118" s="204"/>
      <c r="N118" s="205"/>
      <c r="O118" s="205"/>
      <c r="P118" s="205"/>
      <c r="Q118" s="205"/>
      <c r="R118" s="205"/>
      <c r="S118" s="205"/>
      <c r="T118" s="206"/>
      <c r="AT118" s="200" t="s">
        <v>217</v>
      </c>
      <c r="AU118" s="200" t="s">
        <v>79</v>
      </c>
      <c r="AV118" s="12" t="s">
        <v>79</v>
      </c>
      <c r="AW118" s="12" t="s">
        <v>33</v>
      </c>
      <c r="AX118" s="12" t="s">
        <v>77</v>
      </c>
      <c r="AY118" s="200" t="s">
        <v>161</v>
      </c>
    </row>
    <row r="119" spans="2:65" s="1" customFormat="1" ht="22.5" customHeight="1">
      <c r="B119" s="181"/>
      <c r="C119" s="182" t="s">
        <v>1310</v>
      </c>
      <c r="D119" s="182" t="s">
        <v>165</v>
      </c>
      <c r="E119" s="183" t="s">
        <v>701</v>
      </c>
      <c r="F119" s="184" t="s">
        <v>702</v>
      </c>
      <c r="G119" s="185" t="s">
        <v>214</v>
      </c>
      <c r="H119" s="186">
        <v>4.92</v>
      </c>
      <c r="I119" s="187"/>
      <c r="J119" s="188">
        <f>ROUND(I119*H119,2)</f>
        <v>0</v>
      </c>
      <c r="K119" s="184" t="s">
        <v>169</v>
      </c>
      <c r="L119" s="41"/>
      <c r="M119" s="189" t="s">
        <v>5</v>
      </c>
      <c r="N119" s="190" t="s">
        <v>40</v>
      </c>
      <c r="O119" s="42"/>
      <c r="P119" s="191">
        <f>O119*H119</f>
        <v>0</v>
      </c>
      <c r="Q119" s="191">
        <v>0.00658</v>
      </c>
      <c r="R119" s="191">
        <f>Q119*H119</f>
        <v>0.0323736</v>
      </c>
      <c r="S119" s="191">
        <v>0</v>
      </c>
      <c r="T119" s="192">
        <f>S119*H119</f>
        <v>0</v>
      </c>
      <c r="AR119" s="24" t="s">
        <v>215</v>
      </c>
      <c r="AT119" s="24" t="s">
        <v>165</v>
      </c>
      <c r="AU119" s="24" t="s">
        <v>79</v>
      </c>
      <c r="AY119" s="24" t="s">
        <v>161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4" t="s">
        <v>77</v>
      </c>
      <c r="BK119" s="193">
        <f>ROUND(I119*H119,2)</f>
        <v>0</v>
      </c>
      <c r="BL119" s="24" t="s">
        <v>215</v>
      </c>
      <c r="BM119" s="24" t="s">
        <v>2924</v>
      </c>
    </row>
    <row r="120" spans="2:51" s="12" customFormat="1" ht="13.5">
      <c r="B120" s="198"/>
      <c r="D120" s="208" t="s">
        <v>217</v>
      </c>
      <c r="E120" s="217" t="s">
        <v>5</v>
      </c>
      <c r="F120" s="218" t="s">
        <v>2925</v>
      </c>
      <c r="H120" s="219">
        <v>4.92</v>
      </c>
      <c r="I120" s="203"/>
      <c r="L120" s="198"/>
      <c r="M120" s="204"/>
      <c r="N120" s="205"/>
      <c r="O120" s="205"/>
      <c r="P120" s="205"/>
      <c r="Q120" s="205"/>
      <c r="R120" s="205"/>
      <c r="S120" s="205"/>
      <c r="T120" s="206"/>
      <c r="AT120" s="200" t="s">
        <v>217</v>
      </c>
      <c r="AU120" s="200" t="s">
        <v>79</v>
      </c>
      <c r="AV120" s="12" t="s">
        <v>79</v>
      </c>
      <c r="AW120" s="12" t="s">
        <v>33</v>
      </c>
      <c r="AX120" s="12" t="s">
        <v>77</v>
      </c>
      <c r="AY120" s="200" t="s">
        <v>161</v>
      </c>
    </row>
    <row r="121" spans="2:65" s="1" customFormat="1" ht="22.5" customHeight="1">
      <c r="B121" s="181"/>
      <c r="C121" s="182" t="s">
        <v>1315</v>
      </c>
      <c r="D121" s="182" t="s">
        <v>165</v>
      </c>
      <c r="E121" s="183" t="s">
        <v>706</v>
      </c>
      <c r="F121" s="184" t="s">
        <v>707</v>
      </c>
      <c r="G121" s="185" t="s">
        <v>214</v>
      </c>
      <c r="H121" s="186">
        <v>4.92</v>
      </c>
      <c r="I121" s="187"/>
      <c r="J121" s="188">
        <f>ROUND(I121*H121,2)</f>
        <v>0</v>
      </c>
      <c r="K121" s="184" t="s">
        <v>169</v>
      </c>
      <c r="L121" s="41"/>
      <c r="M121" s="189" t="s">
        <v>5</v>
      </c>
      <c r="N121" s="190" t="s">
        <v>40</v>
      </c>
      <c r="O121" s="42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24" t="s">
        <v>215</v>
      </c>
      <c r="AT121" s="24" t="s">
        <v>165</v>
      </c>
      <c r="AU121" s="24" t="s">
        <v>79</v>
      </c>
      <c r="AY121" s="24" t="s">
        <v>161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4" t="s">
        <v>77</v>
      </c>
      <c r="BK121" s="193">
        <f>ROUND(I121*H121,2)</f>
        <v>0</v>
      </c>
      <c r="BL121" s="24" t="s">
        <v>215</v>
      </c>
      <c r="BM121" s="24" t="s">
        <v>2926</v>
      </c>
    </row>
    <row r="122" spans="2:63" s="11" customFormat="1" ht="29.85" customHeight="1">
      <c r="B122" s="167"/>
      <c r="D122" s="178" t="s">
        <v>68</v>
      </c>
      <c r="E122" s="179" t="s">
        <v>160</v>
      </c>
      <c r="F122" s="179" t="s">
        <v>2100</v>
      </c>
      <c r="I122" s="170"/>
      <c r="J122" s="180">
        <f>BK122</f>
        <v>0</v>
      </c>
      <c r="L122" s="167"/>
      <c r="M122" s="172"/>
      <c r="N122" s="173"/>
      <c r="O122" s="173"/>
      <c r="P122" s="174">
        <f>SUM(P123:P127)</f>
        <v>0</v>
      </c>
      <c r="Q122" s="173"/>
      <c r="R122" s="174">
        <f>SUM(R123:R127)</f>
        <v>24.1344</v>
      </c>
      <c r="S122" s="173"/>
      <c r="T122" s="175">
        <f>SUM(T123:T127)</f>
        <v>0</v>
      </c>
      <c r="AR122" s="168" t="s">
        <v>77</v>
      </c>
      <c r="AT122" s="176" t="s">
        <v>68</v>
      </c>
      <c r="AU122" s="176" t="s">
        <v>77</v>
      </c>
      <c r="AY122" s="168" t="s">
        <v>161</v>
      </c>
      <c r="BK122" s="177">
        <f>SUM(BK123:BK127)</f>
        <v>0</v>
      </c>
    </row>
    <row r="123" spans="2:65" s="1" customFormat="1" ht="22.5" customHeight="1">
      <c r="B123" s="181"/>
      <c r="C123" s="182" t="s">
        <v>188</v>
      </c>
      <c r="D123" s="182" t="s">
        <v>165</v>
      </c>
      <c r="E123" s="183" t="s">
        <v>2927</v>
      </c>
      <c r="F123" s="184" t="s">
        <v>2928</v>
      </c>
      <c r="G123" s="185" t="s">
        <v>214</v>
      </c>
      <c r="H123" s="186">
        <v>72</v>
      </c>
      <c r="I123" s="187"/>
      <c r="J123" s="188">
        <f>ROUND(I123*H123,2)</f>
        <v>0</v>
      </c>
      <c r="K123" s="184" t="s">
        <v>169</v>
      </c>
      <c r="L123" s="41"/>
      <c r="M123" s="189" t="s">
        <v>5</v>
      </c>
      <c r="N123" s="190" t="s">
        <v>40</v>
      </c>
      <c r="O123" s="42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24" t="s">
        <v>215</v>
      </c>
      <c r="AT123" s="24" t="s">
        <v>165</v>
      </c>
      <c r="AU123" s="24" t="s">
        <v>79</v>
      </c>
      <c r="AY123" s="24" t="s">
        <v>161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4" t="s">
        <v>77</v>
      </c>
      <c r="BK123" s="193">
        <f>ROUND(I123*H123,2)</f>
        <v>0</v>
      </c>
      <c r="BL123" s="24" t="s">
        <v>215</v>
      </c>
      <c r="BM123" s="24" t="s">
        <v>2929</v>
      </c>
    </row>
    <row r="124" spans="2:65" s="1" customFormat="1" ht="22.5" customHeight="1">
      <c r="B124" s="181"/>
      <c r="C124" s="182" t="s">
        <v>215</v>
      </c>
      <c r="D124" s="182" t="s">
        <v>165</v>
      </c>
      <c r="E124" s="183" t="s">
        <v>2101</v>
      </c>
      <c r="F124" s="184" t="s">
        <v>2102</v>
      </c>
      <c r="G124" s="185" t="s">
        <v>214</v>
      </c>
      <c r="H124" s="186">
        <v>20</v>
      </c>
      <c r="I124" s="187"/>
      <c r="J124" s="188">
        <f>ROUND(I124*H124,2)</f>
        <v>0</v>
      </c>
      <c r="K124" s="184" t="s">
        <v>169</v>
      </c>
      <c r="L124" s="41"/>
      <c r="M124" s="189" t="s">
        <v>5</v>
      </c>
      <c r="N124" s="190" t="s">
        <v>40</v>
      </c>
      <c r="O124" s="42"/>
      <c r="P124" s="191">
        <f>O124*H124</f>
        <v>0</v>
      </c>
      <c r="Q124" s="191">
        <v>0.50601</v>
      </c>
      <c r="R124" s="191">
        <f>Q124*H124</f>
        <v>10.120199999999999</v>
      </c>
      <c r="S124" s="191">
        <v>0</v>
      </c>
      <c r="T124" s="192">
        <f>S124*H124</f>
        <v>0</v>
      </c>
      <c r="AR124" s="24" t="s">
        <v>215</v>
      </c>
      <c r="AT124" s="24" t="s">
        <v>165</v>
      </c>
      <c r="AU124" s="24" t="s">
        <v>79</v>
      </c>
      <c r="AY124" s="24" t="s">
        <v>161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4" t="s">
        <v>77</v>
      </c>
      <c r="BK124" s="193">
        <f>ROUND(I124*H124,2)</f>
        <v>0</v>
      </c>
      <c r="BL124" s="24" t="s">
        <v>215</v>
      </c>
      <c r="BM124" s="24" t="s">
        <v>2930</v>
      </c>
    </row>
    <row r="125" spans="2:65" s="1" customFormat="1" ht="31.5" customHeight="1">
      <c r="B125" s="181"/>
      <c r="C125" s="182" t="s">
        <v>160</v>
      </c>
      <c r="D125" s="182" t="s">
        <v>165</v>
      </c>
      <c r="E125" s="183" t="s">
        <v>2105</v>
      </c>
      <c r="F125" s="184" t="s">
        <v>2106</v>
      </c>
      <c r="G125" s="185" t="s">
        <v>214</v>
      </c>
      <c r="H125" s="186">
        <v>20</v>
      </c>
      <c r="I125" s="187"/>
      <c r="J125" s="188">
        <f>ROUND(I125*H125,2)</f>
        <v>0</v>
      </c>
      <c r="K125" s="184" t="s">
        <v>169</v>
      </c>
      <c r="L125" s="41"/>
      <c r="M125" s="189" t="s">
        <v>5</v>
      </c>
      <c r="N125" s="190" t="s">
        <v>40</v>
      </c>
      <c r="O125" s="42"/>
      <c r="P125" s="191">
        <f>O125*H125</f>
        <v>0</v>
      </c>
      <c r="Q125" s="191">
        <v>0.12966</v>
      </c>
      <c r="R125" s="191">
        <f>Q125*H125</f>
        <v>2.5932</v>
      </c>
      <c r="S125" s="191">
        <v>0</v>
      </c>
      <c r="T125" s="192">
        <f>S125*H125</f>
        <v>0</v>
      </c>
      <c r="AR125" s="24" t="s">
        <v>215</v>
      </c>
      <c r="AT125" s="24" t="s">
        <v>165</v>
      </c>
      <c r="AU125" s="24" t="s">
        <v>79</v>
      </c>
      <c r="AY125" s="24" t="s">
        <v>161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77</v>
      </c>
      <c r="BK125" s="193">
        <f>ROUND(I125*H125,2)</f>
        <v>0</v>
      </c>
      <c r="BL125" s="24" t="s">
        <v>215</v>
      </c>
      <c r="BM125" s="24" t="s">
        <v>2931</v>
      </c>
    </row>
    <row r="126" spans="2:65" s="1" customFormat="1" ht="31.5" customHeight="1">
      <c r="B126" s="181"/>
      <c r="C126" s="182" t="s">
        <v>265</v>
      </c>
      <c r="D126" s="182" t="s">
        <v>165</v>
      </c>
      <c r="E126" s="183" t="s">
        <v>2108</v>
      </c>
      <c r="F126" s="184" t="s">
        <v>2109</v>
      </c>
      <c r="G126" s="185" t="s">
        <v>214</v>
      </c>
      <c r="H126" s="186">
        <v>20</v>
      </c>
      <c r="I126" s="187"/>
      <c r="J126" s="188">
        <f>ROUND(I126*H126,2)</f>
        <v>0</v>
      </c>
      <c r="K126" s="184" t="s">
        <v>169</v>
      </c>
      <c r="L126" s="41"/>
      <c r="M126" s="189" t="s">
        <v>5</v>
      </c>
      <c r="N126" s="190" t="s">
        <v>40</v>
      </c>
      <c r="O126" s="42"/>
      <c r="P126" s="191">
        <f>O126*H126</f>
        <v>0</v>
      </c>
      <c r="Q126" s="191">
        <v>0.20745</v>
      </c>
      <c r="R126" s="191">
        <f>Q126*H126</f>
        <v>4.149</v>
      </c>
      <c r="S126" s="191">
        <v>0</v>
      </c>
      <c r="T126" s="192">
        <f>S126*H126</f>
        <v>0</v>
      </c>
      <c r="AR126" s="24" t="s">
        <v>215</v>
      </c>
      <c r="AT126" s="24" t="s">
        <v>165</v>
      </c>
      <c r="AU126" s="24" t="s">
        <v>79</v>
      </c>
      <c r="AY126" s="24" t="s">
        <v>161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4" t="s">
        <v>77</v>
      </c>
      <c r="BK126" s="193">
        <f>ROUND(I126*H126,2)</f>
        <v>0</v>
      </c>
      <c r="BL126" s="24" t="s">
        <v>215</v>
      </c>
      <c r="BM126" s="24" t="s">
        <v>2932</v>
      </c>
    </row>
    <row r="127" spans="2:65" s="1" customFormat="1" ht="31.5" customHeight="1">
      <c r="B127" s="181"/>
      <c r="C127" s="182" t="s">
        <v>180</v>
      </c>
      <c r="D127" s="182" t="s">
        <v>165</v>
      </c>
      <c r="E127" s="183" t="s">
        <v>2933</v>
      </c>
      <c r="F127" s="184" t="s">
        <v>2934</v>
      </c>
      <c r="G127" s="185" t="s">
        <v>214</v>
      </c>
      <c r="H127" s="186">
        <v>72</v>
      </c>
      <c r="I127" s="187"/>
      <c r="J127" s="188">
        <f>ROUND(I127*H127,2)</f>
        <v>0</v>
      </c>
      <c r="K127" s="184" t="s">
        <v>169</v>
      </c>
      <c r="L127" s="41"/>
      <c r="M127" s="189" t="s">
        <v>5</v>
      </c>
      <c r="N127" s="190" t="s">
        <v>40</v>
      </c>
      <c r="O127" s="42"/>
      <c r="P127" s="191">
        <f>O127*H127</f>
        <v>0</v>
      </c>
      <c r="Q127" s="191">
        <v>0.101</v>
      </c>
      <c r="R127" s="191">
        <f>Q127*H127</f>
        <v>7.272</v>
      </c>
      <c r="S127" s="191">
        <v>0</v>
      </c>
      <c r="T127" s="192">
        <f>S127*H127</f>
        <v>0</v>
      </c>
      <c r="AR127" s="24" t="s">
        <v>215</v>
      </c>
      <c r="AT127" s="24" t="s">
        <v>165</v>
      </c>
      <c r="AU127" s="24" t="s">
        <v>79</v>
      </c>
      <c r="AY127" s="24" t="s">
        <v>161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4" t="s">
        <v>77</v>
      </c>
      <c r="BK127" s="193">
        <f>ROUND(I127*H127,2)</f>
        <v>0</v>
      </c>
      <c r="BL127" s="24" t="s">
        <v>215</v>
      </c>
      <c r="BM127" s="24" t="s">
        <v>2935</v>
      </c>
    </row>
    <row r="128" spans="2:63" s="11" customFormat="1" ht="29.85" customHeight="1">
      <c r="B128" s="167"/>
      <c r="D128" s="178" t="s">
        <v>68</v>
      </c>
      <c r="E128" s="179" t="s">
        <v>184</v>
      </c>
      <c r="F128" s="179" t="s">
        <v>228</v>
      </c>
      <c r="I128" s="170"/>
      <c r="J128" s="180">
        <f>BK128</f>
        <v>0</v>
      </c>
      <c r="L128" s="167"/>
      <c r="M128" s="172"/>
      <c r="N128" s="173"/>
      <c r="O128" s="173"/>
      <c r="P128" s="174">
        <f>SUM(P129:P130)</f>
        <v>0</v>
      </c>
      <c r="Q128" s="173"/>
      <c r="R128" s="174">
        <f>SUM(R129:R130)</f>
        <v>0</v>
      </c>
      <c r="S128" s="173"/>
      <c r="T128" s="175">
        <f>SUM(T129:T130)</f>
        <v>0</v>
      </c>
      <c r="AR128" s="168" t="s">
        <v>77</v>
      </c>
      <c r="AT128" s="176" t="s">
        <v>68</v>
      </c>
      <c r="AU128" s="176" t="s">
        <v>77</v>
      </c>
      <c r="AY128" s="168" t="s">
        <v>161</v>
      </c>
      <c r="BK128" s="177">
        <f>SUM(BK129:BK130)</f>
        <v>0</v>
      </c>
    </row>
    <row r="129" spans="2:65" s="1" customFormat="1" ht="22.5" customHeight="1">
      <c r="B129" s="181"/>
      <c r="C129" s="182" t="s">
        <v>184</v>
      </c>
      <c r="D129" s="182" t="s">
        <v>165</v>
      </c>
      <c r="E129" s="183" t="s">
        <v>229</v>
      </c>
      <c r="F129" s="184" t="s">
        <v>230</v>
      </c>
      <c r="G129" s="185" t="s">
        <v>231</v>
      </c>
      <c r="H129" s="186">
        <v>20.005</v>
      </c>
      <c r="I129" s="187"/>
      <c r="J129" s="188">
        <f>ROUND(I129*H129,2)</f>
        <v>0</v>
      </c>
      <c r="K129" s="184" t="s">
        <v>169</v>
      </c>
      <c r="L129" s="41"/>
      <c r="M129" s="189" t="s">
        <v>5</v>
      </c>
      <c r="N129" s="190" t="s">
        <v>40</v>
      </c>
      <c r="O129" s="42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24" t="s">
        <v>215</v>
      </c>
      <c r="AT129" s="24" t="s">
        <v>165</v>
      </c>
      <c r="AU129" s="24" t="s">
        <v>79</v>
      </c>
      <c r="AY129" s="24" t="s">
        <v>161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4" t="s">
        <v>77</v>
      </c>
      <c r="BK129" s="193">
        <f>ROUND(I129*H129,2)</f>
        <v>0</v>
      </c>
      <c r="BL129" s="24" t="s">
        <v>215</v>
      </c>
      <c r="BM129" s="24" t="s">
        <v>2936</v>
      </c>
    </row>
    <row r="130" spans="2:51" s="12" customFormat="1" ht="13.5">
      <c r="B130" s="198"/>
      <c r="D130" s="199" t="s">
        <v>217</v>
      </c>
      <c r="E130" s="200" t="s">
        <v>5</v>
      </c>
      <c r="F130" s="201" t="s">
        <v>2937</v>
      </c>
      <c r="H130" s="202">
        <v>20.005</v>
      </c>
      <c r="I130" s="203"/>
      <c r="L130" s="198"/>
      <c r="M130" s="204"/>
      <c r="N130" s="205"/>
      <c r="O130" s="205"/>
      <c r="P130" s="205"/>
      <c r="Q130" s="205"/>
      <c r="R130" s="205"/>
      <c r="S130" s="205"/>
      <c r="T130" s="206"/>
      <c r="AT130" s="200" t="s">
        <v>217</v>
      </c>
      <c r="AU130" s="200" t="s">
        <v>79</v>
      </c>
      <c r="AV130" s="12" t="s">
        <v>79</v>
      </c>
      <c r="AW130" s="12" t="s">
        <v>33</v>
      </c>
      <c r="AX130" s="12" t="s">
        <v>77</v>
      </c>
      <c r="AY130" s="200" t="s">
        <v>161</v>
      </c>
    </row>
    <row r="131" spans="2:63" s="11" customFormat="1" ht="29.85" customHeight="1">
      <c r="B131" s="167"/>
      <c r="D131" s="178" t="s">
        <v>68</v>
      </c>
      <c r="E131" s="179" t="s">
        <v>1057</v>
      </c>
      <c r="F131" s="179" t="s">
        <v>1058</v>
      </c>
      <c r="I131" s="170"/>
      <c r="J131" s="180">
        <f>BK131</f>
        <v>0</v>
      </c>
      <c r="L131" s="167"/>
      <c r="M131" s="172"/>
      <c r="N131" s="173"/>
      <c r="O131" s="173"/>
      <c r="P131" s="174">
        <f>P132</f>
        <v>0</v>
      </c>
      <c r="Q131" s="173"/>
      <c r="R131" s="174">
        <f>R132</f>
        <v>0</v>
      </c>
      <c r="S131" s="173"/>
      <c r="T131" s="175">
        <f>T132</f>
        <v>0</v>
      </c>
      <c r="AR131" s="168" t="s">
        <v>77</v>
      </c>
      <c r="AT131" s="176" t="s">
        <v>68</v>
      </c>
      <c r="AU131" s="176" t="s">
        <v>77</v>
      </c>
      <c r="AY131" s="168" t="s">
        <v>161</v>
      </c>
      <c r="BK131" s="177">
        <f>BK132</f>
        <v>0</v>
      </c>
    </row>
    <row r="132" spans="2:65" s="1" customFormat="1" ht="22.5" customHeight="1">
      <c r="B132" s="181"/>
      <c r="C132" s="182" t="s">
        <v>11</v>
      </c>
      <c r="D132" s="182" t="s">
        <v>165</v>
      </c>
      <c r="E132" s="183" t="s">
        <v>1060</v>
      </c>
      <c r="F132" s="184" t="s">
        <v>1061</v>
      </c>
      <c r="G132" s="185" t="s">
        <v>251</v>
      </c>
      <c r="H132" s="186">
        <v>89.601</v>
      </c>
      <c r="I132" s="187"/>
      <c r="J132" s="188">
        <f>ROUND(I132*H132,2)</f>
        <v>0</v>
      </c>
      <c r="K132" s="184" t="s">
        <v>5</v>
      </c>
      <c r="L132" s="41"/>
      <c r="M132" s="189" t="s">
        <v>5</v>
      </c>
      <c r="N132" s="190" t="s">
        <v>40</v>
      </c>
      <c r="O132" s="4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24" t="s">
        <v>215</v>
      </c>
      <c r="AT132" s="24" t="s">
        <v>165</v>
      </c>
      <c r="AU132" s="24" t="s">
        <v>79</v>
      </c>
      <c r="AY132" s="24" t="s">
        <v>161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77</v>
      </c>
      <c r="BK132" s="193">
        <f>ROUND(I132*H132,2)</f>
        <v>0</v>
      </c>
      <c r="BL132" s="24" t="s">
        <v>215</v>
      </c>
      <c r="BM132" s="24" t="s">
        <v>2938</v>
      </c>
    </row>
    <row r="133" spans="2:63" s="11" customFormat="1" ht="37.35" customHeight="1">
      <c r="B133" s="167"/>
      <c r="D133" s="168" t="s">
        <v>68</v>
      </c>
      <c r="E133" s="169" t="s">
        <v>270</v>
      </c>
      <c r="F133" s="169" t="s">
        <v>271</v>
      </c>
      <c r="I133" s="170"/>
      <c r="J133" s="171">
        <f>BK133</f>
        <v>0</v>
      </c>
      <c r="L133" s="167"/>
      <c r="M133" s="172"/>
      <c r="N133" s="173"/>
      <c r="O133" s="173"/>
      <c r="P133" s="174">
        <f>P134+P138</f>
        <v>0</v>
      </c>
      <c r="Q133" s="173"/>
      <c r="R133" s="174">
        <f>R134+R138</f>
        <v>3.00996</v>
      </c>
      <c r="S133" s="173"/>
      <c r="T133" s="175">
        <f>T134+T138</f>
        <v>0</v>
      </c>
      <c r="AR133" s="168" t="s">
        <v>79</v>
      </c>
      <c r="AT133" s="176" t="s">
        <v>68</v>
      </c>
      <c r="AU133" s="176" t="s">
        <v>69</v>
      </c>
      <c r="AY133" s="168" t="s">
        <v>161</v>
      </c>
      <c r="BK133" s="177">
        <f>BK134+BK138</f>
        <v>0</v>
      </c>
    </row>
    <row r="134" spans="2:63" s="11" customFormat="1" ht="19.9" customHeight="1">
      <c r="B134" s="167"/>
      <c r="D134" s="178" t="s">
        <v>68</v>
      </c>
      <c r="E134" s="179" t="s">
        <v>1645</v>
      </c>
      <c r="F134" s="179" t="s">
        <v>1646</v>
      </c>
      <c r="I134" s="170"/>
      <c r="J134" s="180">
        <f>BK134</f>
        <v>0</v>
      </c>
      <c r="L134" s="167"/>
      <c r="M134" s="172"/>
      <c r="N134" s="173"/>
      <c r="O134" s="173"/>
      <c r="P134" s="174">
        <f>SUM(P135:P137)</f>
        <v>0</v>
      </c>
      <c r="Q134" s="173"/>
      <c r="R134" s="174">
        <f>SUM(R135:R137)</f>
        <v>0</v>
      </c>
      <c r="S134" s="173"/>
      <c r="T134" s="175">
        <f>SUM(T135:T137)</f>
        <v>0</v>
      </c>
      <c r="AR134" s="168" t="s">
        <v>79</v>
      </c>
      <c r="AT134" s="176" t="s">
        <v>68</v>
      </c>
      <c r="AU134" s="176" t="s">
        <v>77</v>
      </c>
      <c r="AY134" s="168" t="s">
        <v>161</v>
      </c>
      <c r="BK134" s="177">
        <f>SUM(BK135:BK137)</f>
        <v>0</v>
      </c>
    </row>
    <row r="135" spans="2:65" s="1" customFormat="1" ht="22.5" customHeight="1">
      <c r="B135" s="181"/>
      <c r="C135" s="182" t="s">
        <v>277</v>
      </c>
      <c r="D135" s="182" t="s">
        <v>165</v>
      </c>
      <c r="E135" s="183" t="s">
        <v>1668</v>
      </c>
      <c r="F135" s="184" t="s">
        <v>2939</v>
      </c>
      <c r="G135" s="185" t="s">
        <v>168</v>
      </c>
      <c r="H135" s="186">
        <v>1</v>
      </c>
      <c r="I135" s="187"/>
      <c r="J135" s="188">
        <f>ROUND(I135*H135,2)</f>
        <v>0</v>
      </c>
      <c r="K135" s="184" t="s">
        <v>5</v>
      </c>
      <c r="L135" s="41"/>
      <c r="M135" s="189" t="s">
        <v>5</v>
      </c>
      <c r="N135" s="190" t="s">
        <v>40</v>
      </c>
      <c r="O135" s="42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24" t="s">
        <v>277</v>
      </c>
      <c r="AT135" s="24" t="s">
        <v>165</v>
      </c>
      <c r="AU135" s="24" t="s">
        <v>79</v>
      </c>
      <c r="AY135" s="24" t="s">
        <v>161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77</v>
      </c>
      <c r="BK135" s="193">
        <f>ROUND(I135*H135,2)</f>
        <v>0</v>
      </c>
      <c r="BL135" s="24" t="s">
        <v>277</v>
      </c>
      <c r="BM135" s="24" t="s">
        <v>2940</v>
      </c>
    </row>
    <row r="136" spans="2:65" s="1" customFormat="1" ht="22.5" customHeight="1">
      <c r="B136" s="181"/>
      <c r="C136" s="182" t="s">
        <v>1722</v>
      </c>
      <c r="D136" s="182" t="s">
        <v>165</v>
      </c>
      <c r="E136" s="183" t="s">
        <v>1672</v>
      </c>
      <c r="F136" s="184" t="s">
        <v>2941</v>
      </c>
      <c r="G136" s="185" t="s">
        <v>168</v>
      </c>
      <c r="H136" s="186">
        <v>1</v>
      </c>
      <c r="I136" s="187"/>
      <c r="J136" s="188">
        <f>ROUND(I136*H136,2)</f>
        <v>0</v>
      </c>
      <c r="K136" s="184" t="s">
        <v>5</v>
      </c>
      <c r="L136" s="41"/>
      <c r="M136" s="189" t="s">
        <v>5</v>
      </c>
      <c r="N136" s="190" t="s">
        <v>40</v>
      </c>
      <c r="O136" s="42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24" t="s">
        <v>277</v>
      </c>
      <c r="AT136" s="24" t="s">
        <v>165</v>
      </c>
      <c r="AU136" s="24" t="s">
        <v>79</v>
      </c>
      <c r="AY136" s="24" t="s">
        <v>161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4" t="s">
        <v>77</v>
      </c>
      <c r="BK136" s="193">
        <f>ROUND(I136*H136,2)</f>
        <v>0</v>
      </c>
      <c r="BL136" s="24" t="s">
        <v>277</v>
      </c>
      <c r="BM136" s="24" t="s">
        <v>2942</v>
      </c>
    </row>
    <row r="137" spans="2:65" s="1" customFormat="1" ht="22.5" customHeight="1">
      <c r="B137" s="181"/>
      <c r="C137" s="182" t="s">
        <v>172</v>
      </c>
      <c r="D137" s="182" t="s">
        <v>165</v>
      </c>
      <c r="E137" s="183" t="s">
        <v>1700</v>
      </c>
      <c r="F137" s="184" t="s">
        <v>1701</v>
      </c>
      <c r="G137" s="185" t="s">
        <v>1105</v>
      </c>
      <c r="H137" s="186">
        <v>507.683</v>
      </c>
      <c r="I137" s="187"/>
      <c r="J137" s="188">
        <f>ROUND(I137*H137,2)</f>
        <v>0</v>
      </c>
      <c r="K137" s="184" t="s">
        <v>169</v>
      </c>
      <c r="L137" s="41"/>
      <c r="M137" s="189" t="s">
        <v>5</v>
      </c>
      <c r="N137" s="190" t="s">
        <v>40</v>
      </c>
      <c r="O137" s="42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24" t="s">
        <v>277</v>
      </c>
      <c r="AT137" s="24" t="s">
        <v>165</v>
      </c>
      <c r="AU137" s="24" t="s">
        <v>79</v>
      </c>
      <c r="AY137" s="24" t="s">
        <v>161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4" t="s">
        <v>77</v>
      </c>
      <c r="BK137" s="193">
        <f>ROUND(I137*H137,2)</f>
        <v>0</v>
      </c>
      <c r="BL137" s="24" t="s">
        <v>277</v>
      </c>
      <c r="BM137" s="24" t="s">
        <v>2943</v>
      </c>
    </row>
    <row r="138" spans="2:63" s="11" customFormat="1" ht="29.85" customHeight="1">
      <c r="B138" s="167"/>
      <c r="D138" s="178" t="s">
        <v>68</v>
      </c>
      <c r="E138" s="179" t="s">
        <v>1703</v>
      </c>
      <c r="F138" s="179" t="s">
        <v>1704</v>
      </c>
      <c r="I138" s="170"/>
      <c r="J138" s="180">
        <f>BK138</f>
        <v>0</v>
      </c>
      <c r="L138" s="167"/>
      <c r="M138" s="172"/>
      <c r="N138" s="173"/>
      <c r="O138" s="173"/>
      <c r="P138" s="174">
        <f>SUM(P139:P143)</f>
        <v>0</v>
      </c>
      <c r="Q138" s="173"/>
      <c r="R138" s="174">
        <f>SUM(R139:R143)</f>
        <v>3.00996</v>
      </c>
      <c r="S138" s="173"/>
      <c r="T138" s="175">
        <f>SUM(T139:T143)</f>
        <v>0</v>
      </c>
      <c r="AR138" s="168" t="s">
        <v>79</v>
      </c>
      <c r="AT138" s="176" t="s">
        <v>68</v>
      </c>
      <c r="AU138" s="176" t="s">
        <v>77</v>
      </c>
      <c r="AY138" s="168" t="s">
        <v>161</v>
      </c>
      <c r="BK138" s="177">
        <f>SUM(BK139:BK143)</f>
        <v>0</v>
      </c>
    </row>
    <row r="139" spans="2:65" s="1" customFormat="1" ht="22.5" customHeight="1">
      <c r="B139" s="181"/>
      <c r="C139" s="182" t="s">
        <v>1705</v>
      </c>
      <c r="D139" s="182" t="s">
        <v>165</v>
      </c>
      <c r="E139" s="183" t="s">
        <v>2944</v>
      </c>
      <c r="F139" s="184" t="s">
        <v>2945</v>
      </c>
      <c r="G139" s="185" t="s">
        <v>214</v>
      </c>
      <c r="H139" s="186">
        <v>37.16</v>
      </c>
      <c r="I139" s="187"/>
      <c r="J139" s="188">
        <f>ROUND(I139*H139,2)</f>
        <v>0</v>
      </c>
      <c r="K139" s="184" t="s">
        <v>169</v>
      </c>
      <c r="L139" s="41"/>
      <c r="M139" s="189" t="s">
        <v>5</v>
      </c>
      <c r="N139" s="190" t="s">
        <v>40</v>
      </c>
      <c r="O139" s="42"/>
      <c r="P139" s="191">
        <f>O139*H139</f>
        <v>0</v>
      </c>
      <c r="Q139" s="191">
        <v>0.004</v>
      </c>
      <c r="R139" s="191">
        <f>Q139*H139</f>
        <v>0.14864</v>
      </c>
      <c r="S139" s="191">
        <v>0</v>
      </c>
      <c r="T139" s="192">
        <f>S139*H139</f>
        <v>0</v>
      </c>
      <c r="AR139" s="24" t="s">
        <v>277</v>
      </c>
      <c r="AT139" s="24" t="s">
        <v>165</v>
      </c>
      <c r="AU139" s="24" t="s">
        <v>79</v>
      </c>
      <c r="AY139" s="24" t="s">
        <v>161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77</v>
      </c>
      <c r="BK139" s="193">
        <f>ROUND(I139*H139,2)</f>
        <v>0</v>
      </c>
      <c r="BL139" s="24" t="s">
        <v>277</v>
      </c>
      <c r="BM139" s="24" t="s">
        <v>2946</v>
      </c>
    </row>
    <row r="140" spans="2:51" s="12" customFormat="1" ht="13.5">
      <c r="B140" s="198"/>
      <c r="D140" s="208" t="s">
        <v>217</v>
      </c>
      <c r="E140" s="217" t="s">
        <v>5</v>
      </c>
      <c r="F140" s="218" t="s">
        <v>2947</v>
      </c>
      <c r="H140" s="219">
        <v>37.16</v>
      </c>
      <c r="I140" s="203"/>
      <c r="L140" s="198"/>
      <c r="M140" s="204"/>
      <c r="N140" s="205"/>
      <c r="O140" s="205"/>
      <c r="P140" s="205"/>
      <c r="Q140" s="205"/>
      <c r="R140" s="205"/>
      <c r="S140" s="205"/>
      <c r="T140" s="206"/>
      <c r="AT140" s="200" t="s">
        <v>217</v>
      </c>
      <c r="AU140" s="200" t="s">
        <v>79</v>
      </c>
      <c r="AV140" s="12" t="s">
        <v>79</v>
      </c>
      <c r="AW140" s="12" t="s">
        <v>33</v>
      </c>
      <c r="AX140" s="12" t="s">
        <v>77</v>
      </c>
      <c r="AY140" s="200" t="s">
        <v>161</v>
      </c>
    </row>
    <row r="141" spans="2:65" s="1" customFormat="1" ht="22.5" customHeight="1">
      <c r="B141" s="181"/>
      <c r="C141" s="234" t="s">
        <v>1713</v>
      </c>
      <c r="D141" s="234" t="s">
        <v>513</v>
      </c>
      <c r="E141" s="235" t="s">
        <v>2948</v>
      </c>
      <c r="F141" s="236" t="s">
        <v>2949</v>
      </c>
      <c r="G141" s="237" t="s">
        <v>214</v>
      </c>
      <c r="H141" s="238">
        <v>40.876</v>
      </c>
      <c r="I141" s="239"/>
      <c r="J141" s="240">
        <f>ROUND(I141*H141,2)</f>
        <v>0</v>
      </c>
      <c r="K141" s="236" t="s">
        <v>169</v>
      </c>
      <c r="L141" s="241"/>
      <c r="M141" s="242" t="s">
        <v>5</v>
      </c>
      <c r="N141" s="243" t="s">
        <v>40</v>
      </c>
      <c r="O141" s="42"/>
      <c r="P141" s="191">
        <f>O141*H141</f>
        <v>0</v>
      </c>
      <c r="Q141" s="191">
        <v>0.07</v>
      </c>
      <c r="R141" s="191">
        <f>Q141*H141</f>
        <v>2.86132</v>
      </c>
      <c r="S141" s="191">
        <v>0</v>
      </c>
      <c r="T141" s="192">
        <f>S141*H141</f>
        <v>0</v>
      </c>
      <c r="AR141" s="24" t="s">
        <v>1073</v>
      </c>
      <c r="AT141" s="24" t="s">
        <v>513</v>
      </c>
      <c r="AU141" s="24" t="s">
        <v>79</v>
      </c>
      <c r="AY141" s="24" t="s">
        <v>161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4" t="s">
        <v>77</v>
      </c>
      <c r="BK141" s="193">
        <f>ROUND(I141*H141,2)</f>
        <v>0</v>
      </c>
      <c r="BL141" s="24" t="s">
        <v>277</v>
      </c>
      <c r="BM141" s="24" t="s">
        <v>2950</v>
      </c>
    </row>
    <row r="142" spans="2:51" s="12" customFormat="1" ht="13.5">
      <c r="B142" s="198"/>
      <c r="D142" s="208" t="s">
        <v>217</v>
      </c>
      <c r="E142" s="217" t="s">
        <v>5</v>
      </c>
      <c r="F142" s="218" t="s">
        <v>2951</v>
      </c>
      <c r="H142" s="219">
        <v>40.876</v>
      </c>
      <c r="I142" s="203"/>
      <c r="L142" s="198"/>
      <c r="M142" s="204"/>
      <c r="N142" s="205"/>
      <c r="O142" s="205"/>
      <c r="P142" s="205"/>
      <c r="Q142" s="205"/>
      <c r="R142" s="205"/>
      <c r="S142" s="205"/>
      <c r="T142" s="206"/>
      <c r="AT142" s="200" t="s">
        <v>217</v>
      </c>
      <c r="AU142" s="200" t="s">
        <v>79</v>
      </c>
      <c r="AV142" s="12" t="s">
        <v>79</v>
      </c>
      <c r="AW142" s="12" t="s">
        <v>33</v>
      </c>
      <c r="AX142" s="12" t="s">
        <v>77</v>
      </c>
      <c r="AY142" s="200" t="s">
        <v>161</v>
      </c>
    </row>
    <row r="143" spans="2:65" s="1" customFormat="1" ht="22.5" customHeight="1">
      <c r="B143" s="181"/>
      <c r="C143" s="182" t="s">
        <v>1718</v>
      </c>
      <c r="D143" s="182" t="s">
        <v>165</v>
      </c>
      <c r="E143" s="183" t="s">
        <v>1766</v>
      </c>
      <c r="F143" s="184" t="s">
        <v>1767</v>
      </c>
      <c r="G143" s="185" t="s">
        <v>1105</v>
      </c>
      <c r="H143" s="186">
        <v>174.951</v>
      </c>
      <c r="I143" s="187"/>
      <c r="J143" s="188">
        <f>ROUND(I143*H143,2)</f>
        <v>0</v>
      </c>
      <c r="K143" s="184" t="s">
        <v>169</v>
      </c>
      <c r="L143" s="41"/>
      <c r="M143" s="189" t="s">
        <v>5</v>
      </c>
      <c r="N143" s="194" t="s">
        <v>40</v>
      </c>
      <c r="O143" s="195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AR143" s="24" t="s">
        <v>277</v>
      </c>
      <c r="AT143" s="24" t="s">
        <v>165</v>
      </c>
      <c r="AU143" s="24" t="s">
        <v>79</v>
      </c>
      <c r="AY143" s="24" t="s">
        <v>161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4" t="s">
        <v>77</v>
      </c>
      <c r="BK143" s="193">
        <f>ROUND(I143*H143,2)</f>
        <v>0</v>
      </c>
      <c r="BL143" s="24" t="s">
        <v>277</v>
      </c>
      <c r="BM143" s="24" t="s">
        <v>2952</v>
      </c>
    </row>
    <row r="144" spans="2:12" s="1" customFormat="1" ht="6.95" customHeight="1">
      <c r="B144" s="56"/>
      <c r="C144" s="57"/>
      <c r="D144" s="57"/>
      <c r="E144" s="57"/>
      <c r="F144" s="57"/>
      <c r="G144" s="57"/>
      <c r="H144" s="57"/>
      <c r="I144" s="134"/>
      <c r="J144" s="57"/>
      <c r="K144" s="57"/>
      <c r="L144" s="41"/>
    </row>
  </sheetData>
  <autoFilter ref="C85:K143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5" customFormat="1" ht="45" customHeight="1">
      <c r="B3" s="256"/>
      <c r="C3" s="380" t="s">
        <v>2953</v>
      </c>
      <c r="D3" s="380"/>
      <c r="E3" s="380"/>
      <c r="F3" s="380"/>
      <c r="G3" s="380"/>
      <c r="H3" s="380"/>
      <c r="I3" s="380"/>
      <c r="J3" s="380"/>
      <c r="K3" s="257"/>
    </row>
    <row r="4" spans="2:11" ht="25.5" customHeight="1">
      <c r="B4" s="258"/>
      <c r="C4" s="381" t="s">
        <v>2954</v>
      </c>
      <c r="D4" s="381"/>
      <c r="E4" s="381"/>
      <c r="F4" s="381"/>
      <c r="G4" s="381"/>
      <c r="H4" s="381"/>
      <c r="I4" s="381"/>
      <c r="J4" s="381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79" t="s">
        <v>2955</v>
      </c>
      <c r="D6" s="379"/>
      <c r="E6" s="379"/>
      <c r="F6" s="379"/>
      <c r="G6" s="379"/>
      <c r="H6" s="379"/>
      <c r="I6" s="379"/>
      <c r="J6" s="379"/>
      <c r="K6" s="259"/>
    </row>
    <row r="7" spans="2:11" ht="15" customHeight="1">
      <c r="B7" s="262"/>
      <c r="C7" s="379" t="s">
        <v>2956</v>
      </c>
      <c r="D7" s="379"/>
      <c r="E7" s="379"/>
      <c r="F7" s="379"/>
      <c r="G7" s="379"/>
      <c r="H7" s="379"/>
      <c r="I7" s="379"/>
      <c r="J7" s="379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79" t="s">
        <v>2957</v>
      </c>
      <c r="D9" s="379"/>
      <c r="E9" s="379"/>
      <c r="F9" s="379"/>
      <c r="G9" s="379"/>
      <c r="H9" s="379"/>
      <c r="I9" s="379"/>
      <c r="J9" s="379"/>
      <c r="K9" s="259"/>
    </row>
    <row r="10" spans="2:11" ht="15" customHeight="1">
      <c r="B10" s="262"/>
      <c r="C10" s="261"/>
      <c r="D10" s="379" t="s">
        <v>2958</v>
      </c>
      <c r="E10" s="379"/>
      <c r="F10" s="379"/>
      <c r="G10" s="379"/>
      <c r="H10" s="379"/>
      <c r="I10" s="379"/>
      <c r="J10" s="379"/>
      <c r="K10" s="259"/>
    </row>
    <row r="11" spans="2:11" ht="15" customHeight="1">
      <c r="B11" s="262"/>
      <c r="C11" s="263"/>
      <c r="D11" s="379" t="s">
        <v>2959</v>
      </c>
      <c r="E11" s="379"/>
      <c r="F11" s="379"/>
      <c r="G11" s="379"/>
      <c r="H11" s="379"/>
      <c r="I11" s="379"/>
      <c r="J11" s="379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379" t="s">
        <v>2960</v>
      </c>
      <c r="E13" s="379"/>
      <c r="F13" s="379"/>
      <c r="G13" s="379"/>
      <c r="H13" s="379"/>
      <c r="I13" s="379"/>
      <c r="J13" s="379"/>
      <c r="K13" s="259"/>
    </row>
    <row r="14" spans="2:11" ht="15" customHeight="1">
      <c r="B14" s="262"/>
      <c r="C14" s="263"/>
      <c r="D14" s="379" t="s">
        <v>2961</v>
      </c>
      <c r="E14" s="379"/>
      <c r="F14" s="379"/>
      <c r="G14" s="379"/>
      <c r="H14" s="379"/>
      <c r="I14" s="379"/>
      <c r="J14" s="379"/>
      <c r="K14" s="259"/>
    </row>
    <row r="15" spans="2:11" ht="15" customHeight="1">
      <c r="B15" s="262"/>
      <c r="C15" s="263"/>
      <c r="D15" s="379" t="s">
        <v>2962</v>
      </c>
      <c r="E15" s="379"/>
      <c r="F15" s="379"/>
      <c r="G15" s="379"/>
      <c r="H15" s="379"/>
      <c r="I15" s="379"/>
      <c r="J15" s="379"/>
      <c r="K15" s="259"/>
    </row>
    <row r="16" spans="2:11" ht="15" customHeight="1">
      <c r="B16" s="262"/>
      <c r="C16" s="263"/>
      <c r="D16" s="263"/>
      <c r="E16" s="264" t="s">
        <v>76</v>
      </c>
      <c r="F16" s="379" t="s">
        <v>2963</v>
      </c>
      <c r="G16" s="379"/>
      <c r="H16" s="379"/>
      <c r="I16" s="379"/>
      <c r="J16" s="379"/>
      <c r="K16" s="259"/>
    </row>
    <row r="17" spans="2:11" ht="15" customHeight="1">
      <c r="B17" s="262"/>
      <c r="C17" s="263"/>
      <c r="D17" s="263"/>
      <c r="E17" s="264" t="s">
        <v>2964</v>
      </c>
      <c r="F17" s="379" t="s">
        <v>2965</v>
      </c>
      <c r="G17" s="379"/>
      <c r="H17" s="379"/>
      <c r="I17" s="379"/>
      <c r="J17" s="379"/>
      <c r="K17" s="259"/>
    </row>
    <row r="18" spans="2:11" ht="15" customHeight="1">
      <c r="B18" s="262"/>
      <c r="C18" s="263"/>
      <c r="D18" s="263"/>
      <c r="E18" s="264" t="s">
        <v>2966</v>
      </c>
      <c r="F18" s="379" t="s">
        <v>2967</v>
      </c>
      <c r="G18" s="379"/>
      <c r="H18" s="379"/>
      <c r="I18" s="379"/>
      <c r="J18" s="379"/>
      <c r="K18" s="259"/>
    </row>
    <row r="19" spans="2:11" ht="15" customHeight="1">
      <c r="B19" s="262"/>
      <c r="C19" s="263"/>
      <c r="D19" s="263"/>
      <c r="E19" s="264" t="s">
        <v>2968</v>
      </c>
      <c r="F19" s="379" t="s">
        <v>2969</v>
      </c>
      <c r="G19" s="379"/>
      <c r="H19" s="379"/>
      <c r="I19" s="379"/>
      <c r="J19" s="379"/>
      <c r="K19" s="259"/>
    </row>
    <row r="20" spans="2:11" ht="15" customHeight="1">
      <c r="B20" s="262"/>
      <c r="C20" s="263"/>
      <c r="D20" s="263"/>
      <c r="E20" s="264" t="s">
        <v>2970</v>
      </c>
      <c r="F20" s="379" t="s">
        <v>2971</v>
      </c>
      <c r="G20" s="379"/>
      <c r="H20" s="379"/>
      <c r="I20" s="379"/>
      <c r="J20" s="379"/>
      <c r="K20" s="259"/>
    </row>
    <row r="21" spans="2:11" ht="15" customHeight="1">
      <c r="B21" s="262"/>
      <c r="C21" s="263"/>
      <c r="D21" s="263"/>
      <c r="E21" s="264" t="s">
        <v>97</v>
      </c>
      <c r="F21" s="379" t="s">
        <v>2972</v>
      </c>
      <c r="G21" s="379"/>
      <c r="H21" s="379"/>
      <c r="I21" s="379"/>
      <c r="J21" s="379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379" t="s">
        <v>2973</v>
      </c>
      <c r="D23" s="379"/>
      <c r="E23" s="379"/>
      <c r="F23" s="379"/>
      <c r="G23" s="379"/>
      <c r="H23" s="379"/>
      <c r="I23" s="379"/>
      <c r="J23" s="379"/>
      <c r="K23" s="259"/>
    </row>
    <row r="24" spans="2:11" ht="15" customHeight="1">
      <c r="B24" s="262"/>
      <c r="C24" s="379" t="s">
        <v>2974</v>
      </c>
      <c r="D24" s="379"/>
      <c r="E24" s="379"/>
      <c r="F24" s="379"/>
      <c r="G24" s="379"/>
      <c r="H24" s="379"/>
      <c r="I24" s="379"/>
      <c r="J24" s="379"/>
      <c r="K24" s="259"/>
    </row>
    <row r="25" spans="2:11" ht="15" customHeight="1">
      <c r="B25" s="262"/>
      <c r="C25" s="261"/>
      <c r="D25" s="379" t="s">
        <v>2975</v>
      </c>
      <c r="E25" s="379"/>
      <c r="F25" s="379"/>
      <c r="G25" s="379"/>
      <c r="H25" s="379"/>
      <c r="I25" s="379"/>
      <c r="J25" s="379"/>
      <c r="K25" s="259"/>
    </row>
    <row r="26" spans="2:11" ht="15" customHeight="1">
      <c r="B26" s="262"/>
      <c r="C26" s="263"/>
      <c r="D26" s="379" t="s">
        <v>2976</v>
      </c>
      <c r="E26" s="379"/>
      <c r="F26" s="379"/>
      <c r="G26" s="379"/>
      <c r="H26" s="379"/>
      <c r="I26" s="379"/>
      <c r="J26" s="379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379" t="s">
        <v>2977</v>
      </c>
      <c r="E28" s="379"/>
      <c r="F28" s="379"/>
      <c r="G28" s="379"/>
      <c r="H28" s="379"/>
      <c r="I28" s="379"/>
      <c r="J28" s="379"/>
      <c r="K28" s="259"/>
    </row>
    <row r="29" spans="2:11" ht="15" customHeight="1">
      <c r="B29" s="262"/>
      <c r="C29" s="263"/>
      <c r="D29" s="379" t="s">
        <v>2978</v>
      </c>
      <c r="E29" s="379"/>
      <c r="F29" s="379"/>
      <c r="G29" s="379"/>
      <c r="H29" s="379"/>
      <c r="I29" s="379"/>
      <c r="J29" s="379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379" t="s">
        <v>2979</v>
      </c>
      <c r="E31" s="379"/>
      <c r="F31" s="379"/>
      <c r="G31" s="379"/>
      <c r="H31" s="379"/>
      <c r="I31" s="379"/>
      <c r="J31" s="379"/>
      <c r="K31" s="259"/>
    </row>
    <row r="32" spans="2:11" ht="15" customHeight="1">
      <c r="B32" s="262"/>
      <c r="C32" s="263"/>
      <c r="D32" s="379" t="s">
        <v>2980</v>
      </c>
      <c r="E32" s="379"/>
      <c r="F32" s="379"/>
      <c r="G32" s="379"/>
      <c r="H32" s="379"/>
      <c r="I32" s="379"/>
      <c r="J32" s="379"/>
      <c r="K32" s="259"/>
    </row>
    <row r="33" spans="2:11" ht="15" customHeight="1">
      <c r="B33" s="262"/>
      <c r="C33" s="263"/>
      <c r="D33" s="379" t="s">
        <v>2981</v>
      </c>
      <c r="E33" s="379"/>
      <c r="F33" s="379"/>
      <c r="G33" s="379"/>
      <c r="H33" s="379"/>
      <c r="I33" s="379"/>
      <c r="J33" s="379"/>
      <c r="K33" s="259"/>
    </row>
    <row r="34" spans="2:11" ht="15" customHeight="1">
      <c r="B34" s="262"/>
      <c r="C34" s="263"/>
      <c r="D34" s="261"/>
      <c r="E34" s="265" t="s">
        <v>146</v>
      </c>
      <c r="F34" s="261"/>
      <c r="G34" s="379" t="s">
        <v>2982</v>
      </c>
      <c r="H34" s="379"/>
      <c r="I34" s="379"/>
      <c r="J34" s="379"/>
      <c r="K34" s="259"/>
    </row>
    <row r="35" spans="2:11" ht="30.75" customHeight="1">
      <c r="B35" s="262"/>
      <c r="C35" s="263"/>
      <c r="D35" s="261"/>
      <c r="E35" s="265" t="s">
        <v>2983</v>
      </c>
      <c r="F35" s="261"/>
      <c r="G35" s="379" t="s">
        <v>2984</v>
      </c>
      <c r="H35" s="379"/>
      <c r="I35" s="379"/>
      <c r="J35" s="379"/>
      <c r="K35" s="259"/>
    </row>
    <row r="36" spans="2:11" ht="15" customHeight="1">
      <c r="B36" s="262"/>
      <c r="C36" s="263"/>
      <c r="D36" s="261"/>
      <c r="E36" s="265" t="s">
        <v>50</v>
      </c>
      <c r="F36" s="261"/>
      <c r="G36" s="379" t="s">
        <v>2985</v>
      </c>
      <c r="H36" s="379"/>
      <c r="I36" s="379"/>
      <c r="J36" s="379"/>
      <c r="K36" s="259"/>
    </row>
    <row r="37" spans="2:11" ht="15" customHeight="1">
      <c r="B37" s="262"/>
      <c r="C37" s="263"/>
      <c r="D37" s="261"/>
      <c r="E37" s="265" t="s">
        <v>147</v>
      </c>
      <c r="F37" s="261"/>
      <c r="G37" s="379" t="s">
        <v>2986</v>
      </c>
      <c r="H37" s="379"/>
      <c r="I37" s="379"/>
      <c r="J37" s="379"/>
      <c r="K37" s="259"/>
    </row>
    <row r="38" spans="2:11" ht="15" customHeight="1">
      <c r="B38" s="262"/>
      <c r="C38" s="263"/>
      <c r="D38" s="261"/>
      <c r="E38" s="265" t="s">
        <v>148</v>
      </c>
      <c r="F38" s="261"/>
      <c r="G38" s="379" t="s">
        <v>2987</v>
      </c>
      <c r="H38" s="379"/>
      <c r="I38" s="379"/>
      <c r="J38" s="379"/>
      <c r="K38" s="259"/>
    </row>
    <row r="39" spans="2:11" ht="15" customHeight="1">
      <c r="B39" s="262"/>
      <c r="C39" s="263"/>
      <c r="D39" s="261"/>
      <c r="E39" s="265" t="s">
        <v>149</v>
      </c>
      <c r="F39" s="261"/>
      <c r="G39" s="379" t="s">
        <v>2988</v>
      </c>
      <c r="H39" s="379"/>
      <c r="I39" s="379"/>
      <c r="J39" s="379"/>
      <c r="K39" s="259"/>
    </row>
    <row r="40" spans="2:11" ht="15" customHeight="1">
      <c r="B40" s="262"/>
      <c r="C40" s="263"/>
      <c r="D40" s="261"/>
      <c r="E40" s="265" t="s">
        <v>2989</v>
      </c>
      <c r="F40" s="261"/>
      <c r="G40" s="379" t="s">
        <v>2990</v>
      </c>
      <c r="H40" s="379"/>
      <c r="I40" s="379"/>
      <c r="J40" s="379"/>
      <c r="K40" s="259"/>
    </row>
    <row r="41" spans="2:11" ht="15" customHeight="1">
      <c r="B41" s="262"/>
      <c r="C41" s="263"/>
      <c r="D41" s="261"/>
      <c r="E41" s="265"/>
      <c r="F41" s="261"/>
      <c r="G41" s="379" t="s">
        <v>2991</v>
      </c>
      <c r="H41" s="379"/>
      <c r="I41" s="379"/>
      <c r="J41" s="379"/>
      <c r="K41" s="259"/>
    </row>
    <row r="42" spans="2:11" ht="15" customHeight="1">
      <c r="B42" s="262"/>
      <c r="C42" s="263"/>
      <c r="D42" s="261"/>
      <c r="E42" s="265" t="s">
        <v>2992</v>
      </c>
      <c r="F42" s="261"/>
      <c r="G42" s="379" t="s">
        <v>2993</v>
      </c>
      <c r="H42" s="379"/>
      <c r="I42" s="379"/>
      <c r="J42" s="379"/>
      <c r="K42" s="259"/>
    </row>
    <row r="43" spans="2:11" ht="15" customHeight="1">
      <c r="B43" s="262"/>
      <c r="C43" s="263"/>
      <c r="D43" s="261"/>
      <c r="E43" s="265" t="s">
        <v>151</v>
      </c>
      <c r="F43" s="261"/>
      <c r="G43" s="379" t="s">
        <v>2994</v>
      </c>
      <c r="H43" s="379"/>
      <c r="I43" s="379"/>
      <c r="J43" s="379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379" t="s">
        <v>2995</v>
      </c>
      <c r="E45" s="379"/>
      <c r="F45" s="379"/>
      <c r="G45" s="379"/>
      <c r="H45" s="379"/>
      <c r="I45" s="379"/>
      <c r="J45" s="379"/>
      <c r="K45" s="259"/>
    </row>
    <row r="46" spans="2:11" ht="15" customHeight="1">
      <c r="B46" s="262"/>
      <c r="C46" s="263"/>
      <c r="D46" s="263"/>
      <c r="E46" s="379" t="s">
        <v>2996</v>
      </c>
      <c r="F46" s="379"/>
      <c r="G46" s="379"/>
      <c r="H46" s="379"/>
      <c r="I46" s="379"/>
      <c r="J46" s="379"/>
      <c r="K46" s="259"/>
    </row>
    <row r="47" spans="2:11" ht="15" customHeight="1">
      <c r="B47" s="262"/>
      <c r="C47" s="263"/>
      <c r="D47" s="263"/>
      <c r="E47" s="379" t="s">
        <v>2997</v>
      </c>
      <c r="F47" s="379"/>
      <c r="G47" s="379"/>
      <c r="H47" s="379"/>
      <c r="I47" s="379"/>
      <c r="J47" s="379"/>
      <c r="K47" s="259"/>
    </row>
    <row r="48" spans="2:11" ht="15" customHeight="1">
      <c r="B48" s="262"/>
      <c r="C48" s="263"/>
      <c r="D48" s="263"/>
      <c r="E48" s="379" t="s">
        <v>2998</v>
      </c>
      <c r="F48" s="379"/>
      <c r="G48" s="379"/>
      <c r="H48" s="379"/>
      <c r="I48" s="379"/>
      <c r="J48" s="379"/>
      <c r="K48" s="259"/>
    </row>
    <row r="49" spans="2:11" ht="15" customHeight="1">
      <c r="B49" s="262"/>
      <c r="C49" s="263"/>
      <c r="D49" s="379" t="s">
        <v>2999</v>
      </c>
      <c r="E49" s="379"/>
      <c r="F49" s="379"/>
      <c r="G49" s="379"/>
      <c r="H49" s="379"/>
      <c r="I49" s="379"/>
      <c r="J49" s="379"/>
      <c r="K49" s="259"/>
    </row>
    <row r="50" spans="2:11" ht="25.5" customHeight="1">
      <c r="B50" s="258"/>
      <c r="C50" s="381" t="s">
        <v>3000</v>
      </c>
      <c r="D50" s="381"/>
      <c r="E50" s="381"/>
      <c r="F50" s="381"/>
      <c r="G50" s="381"/>
      <c r="H50" s="381"/>
      <c r="I50" s="381"/>
      <c r="J50" s="381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79" t="s">
        <v>3001</v>
      </c>
      <c r="D52" s="379"/>
      <c r="E52" s="379"/>
      <c r="F52" s="379"/>
      <c r="G52" s="379"/>
      <c r="H52" s="379"/>
      <c r="I52" s="379"/>
      <c r="J52" s="379"/>
      <c r="K52" s="259"/>
    </row>
    <row r="53" spans="2:11" ht="15" customHeight="1">
      <c r="B53" s="258"/>
      <c r="C53" s="379" t="s">
        <v>3002</v>
      </c>
      <c r="D53" s="379"/>
      <c r="E53" s="379"/>
      <c r="F53" s="379"/>
      <c r="G53" s="379"/>
      <c r="H53" s="379"/>
      <c r="I53" s="379"/>
      <c r="J53" s="379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79" t="s">
        <v>3003</v>
      </c>
      <c r="D55" s="379"/>
      <c r="E55" s="379"/>
      <c r="F55" s="379"/>
      <c r="G55" s="379"/>
      <c r="H55" s="379"/>
      <c r="I55" s="379"/>
      <c r="J55" s="379"/>
      <c r="K55" s="259"/>
    </row>
    <row r="56" spans="2:11" ht="15" customHeight="1">
      <c r="B56" s="258"/>
      <c r="C56" s="263"/>
      <c r="D56" s="379" t="s">
        <v>3004</v>
      </c>
      <c r="E56" s="379"/>
      <c r="F56" s="379"/>
      <c r="G56" s="379"/>
      <c r="H56" s="379"/>
      <c r="I56" s="379"/>
      <c r="J56" s="379"/>
      <c r="K56" s="259"/>
    </row>
    <row r="57" spans="2:11" ht="15" customHeight="1">
      <c r="B57" s="258"/>
      <c r="C57" s="263"/>
      <c r="D57" s="379" t="s">
        <v>3005</v>
      </c>
      <c r="E57" s="379"/>
      <c r="F57" s="379"/>
      <c r="G57" s="379"/>
      <c r="H57" s="379"/>
      <c r="I57" s="379"/>
      <c r="J57" s="379"/>
      <c r="K57" s="259"/>
    </row>
    <row r="58" spans="2:11" ht="15" customHeight="1">
      <c r="B58" s="258"/>
      <c r="C58" s="263"/>
      <c r="D58" s="379" t="s">
        <v>3006</v>
      </c>
      <c r="E58" s="379"/>
      <c r="F58" s="379"/>
      <c r="G58" s="379"/>
      <c r="H58" s="379"/>
      <c r="I58" s="379"/>
      <c r="J58" s="379"/>
      <c r="K58" s="259"/>
    </row>
    <row r="59" spans="2:11" ht="15" customHeight="1">
      <c r="B59" s="258"/>
      <c r="C59" s="263"/>
      <c r="D59" s="379" t="s">
        <v>3007</v>
      </c>
      <c r="E59" s="379"/>
      <c r="F59" s="379"/>
      <c r="G59" s="379"/>
      <c r="H59" s="379"/>
      <c r="I59" s="379"/>
      <c r="J59" s="379"/>
      <c r="K59" s="259"/>
    </row>
    <row r="60" spans="2:11" ht="15" customHeight="1">
      <c r="B60" s="258"/>
      <c r="C60" s="263"/>
      <c r="D60" s="383" t="s">
        <v>3008</v>
      </c>
      <c r="E60" s="383"/>
      <c r="F60" s="383"/>
      <c r="G60" s="383"/>
      <c r="H60" s="383"/>
      <c r="I60" s="383"/>
      <c r="J60" s="383"/>
      <c r="K60" s="259"/>
    </row>
    <row r="61" spans="2:11" ht="15" customHeight="1">
      <c r="B61" s="258"/>
      <c r="C61" s="263"/>
      <c r="D61" s="379" t="s">
        <v>3009</v>
      </c>
      <c r="E61" s="379"/>
      <c r="F61" s="379"/>
      <c r="G61" s="379"/>
      <c r="H61" s="379"/>
      <c r="I61" s="379"/>
      <c r="J61" s="379"/>
      <c r="K61" s="259"/>
    </row>
    <row r="62" spans="2:11" ht="12.75" customHeight="1">
      <c r="B62" s="258"/>
      <c r="C62" s="263"/>
      <c r="D62" s="263"/>
      <c r="E62" s="266"/>
      <c r="F62" s="263"/>
      <c r="G62" s="263"/>
      <c r="H62" s="263"/>
      <c r="I62" s="263"/>
      <c r="J62" s="263"/>
      <c r="K62" s="259"/>
    </row>
    <row r="63" spans="2:11" ht="15" customHeight="1">
      <c r="B63" s="258"/>
      <c r="C63" s="263"/>
      <c r="D63" s="379" t="s">
        <v>3010</v>
      </c>
      <c r="E63" s="379"/>
      <c r="F63" s="379"/>
      <c r="G63" s="379"/>
      <c r="H63" s="379"/>
      <c r="I63" s="379"/>
      <c r="J63" s="379"/>
      <c r="K63" s="259"/>
    </row>
    <row r="64" spans="2:11" ht="15" customHeight="1">
      <c r="B64" s="258"/>
      <c r="C64" s="263"/>
      <c r="D64" s="383" t="s">
        <v>3011</v>
      </c>
      <c r="E64" s="383"/>
      <c r="F64" s="383"/>
      <c r="G64" s="383"/>
      <c r="H64" s="383"/>
      <c r="I64" s="383"/>
      <c r="J64" s="383"/>
      <c r="K64" s="259"/>
    </row>
    <row r="65" spans="2:11" ht="15" customHeight="1">
      <c r="B65" s="258"/>
      <c r="C65" s="263"/>
      <c r="D65" s="379" t="s">
        <v>3012</v>
      </c>
      <c r="E65" s="379"/>
      <c r="F65" s="379"/>
      <c r="G65" s="379"/>
      <c r="H65" s="379"/>
      <c r="I65" s="379"/>
      <c r="J65" s="379"/>
      <c r="K65" s="259"/>
    </row>
    <row r="66" spans="2:11" ht="15" customHeight="1">
      <c r="B66" s="258"/>
      <c r="C66" s="263"/>
      <c r="D66" s="379" t="s">
        <v>3013</v>
      </c>
      <c r="E66" s="379"/>
      <c r="F66" s="379"/>
      <c r="G66" s="379"/>
      <c r="H66" s="379"/>
      <c r="I66" s="379"/>
      <c r="J66" s="379"/>
      <c r="K66" s="259"/>
    </row>
    <row r="67" spans="2:11" ht="15" customHeight="1">
      <c r="B67" s="258"/>
      <c r="C67" s="263"/>
      <c r="D67" s="379" t="s">
        <v>3014</v>
      </c>
      <c r="E67" s="379"/>
      <c r="F67" s="379"/>
      <c r="G67" s="379"/>
      <c r="H67" s="379"/>
      <c r="I67" s="379"/>
      <c r="J67" s="379"/>
      <c r="K67" s="259"/>
    </row>
    <row r="68" spans="2:11" ht="15" customHeight="1">
      <c r="B68" s="258"/>
      <c r="C68" s="263"/>
      <c r="D68" s="379" t="s">
        <v>3015</v>
      </c>
      <c r="E68" s="379"/>
      <c r="F68" s="379"/>
      <c r="G68" s="379"/>
      <c r="H68" s="379"/>
      <c r="I68" s="379"/>
      <c r="J68" s="379"/>
      <c r="K68" s="259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384" t="s">
        <v>133</v>
      </c>
      <c r="D73" s="384"/>
      <c r="E73" s="384"/>
      <c r="F73" s="384"/>
      <c r="G73" s="384"/>
      <c r="H73" s="384"/>
      <c r="I73" s="384"/>
      <c r="J73" s="384"/>
      <c r="K73" s="276"/>
    </row>
    <row r="74" spans="2:11" ht="17.25" customHeight="1">
      <c r="B74" s="275"/>
      <c r="C74" s="277" t="s">
        <v>3016</v>
      </c>
      <c r="D74" s="277"/>
      <c r="E74" s="277"/>
      <c r="F74" s="277" t="s">
        <v>3017</v>
      </c>
      <c r="G74" s="278"/>
      <c r="H74" s="277" t="s">
        <v>147</v>
      </c>
      <c r="I74" s="277" t="s">
        <v>54</v>
      </c>
      <c r="J74" s="277" t="s">
        <v>3018</v>
      </c>
      <c r="K74" s="276"/>
    </row>
    <row r="75" spans="2:11" ht="17.25" customHeight="1">
      <c r="B75" s="275"/>
      <c r="C75" s="279" t="s">
        <v>3019</v>
      </c>
      <c r="D75" s="279"/>
      <c r="E75" s="279"/>
      <c r="F75" s="280" t="s">
        <v>3020</v>
      </c>
      <c r="G75" s="281"/>
      <c r="H75" s="279"/>
      <c r="I75" s="279"/>
      <c r="J75" s="279" t="s">
        <v>3021</v>
      </c>
      <c r="K75" s="276"/>
    </row>
    <row r="76" spans="2:11" ht="5.25" customHeight="1">
      <c r="B76" s="275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5"/>
      <c r="C77" s="265" t="s">
        <v>50</v>
      </c>
      <c r="D77" s="282"/>
      <c r="E77" s="282"/>
      <c r="F77" s="284" t="s">
        <v>3022</v>
      </c>
      <c r="G77" s="283"/>
      <c r="H77" s="265" t="s">
        <v>3023</v>
      </c>
      <c r="I77" s="265" t="s">
        <v>3024</v>
      </c>
      <c r="J77" s="265">
        <v>20</v>
      </c>
      <c r="K77" s="276"/>
    </row>
    <row r="78" spans="2:11" ht="15" customHeight="1">
      <c r="B78" s="275"/>
      <c r="C78" s="265" t="s">
        <v>3025</v>
      </c>
      <c r="D78" s="265"/>
      <c r="E78" s="265"/>
      <c r="F78" s="284" t="s">
        <v>3022</v>
      </c>
      <c r="G78" s="283"/>
      <c r="H78" s="265" t="s">
        <v>3026</v>
      </c>
      <c r="I78" s="265" t="s">
        <v>3024</v>
      </c>
      <c r="J78" s="265">
        <v>120</v>
      </c>
      <c r="K78" s="276"/>
    </row>
    <row r="79" spans="2:11" ht="15" customHeight="1">
      <c r="B79" s="285"/>
      <c r="C79" s="265" t="s">
        <v>3027</v>
      </c>
      <c r="D79" s="265"/>
      <c r="E79" s="265"/>
      <c r="F79" s="284" t="s">
        <v>3028</v>
      </c>
      <c r="G79" s="283"/>
      <c r="H79" s="265" t="s">
        <v>3029</v>
      </c>
      <c r="I79" s="265" t="s">
        <v>3024</v>
      </c>
      <c r="J79" s="265">
        <v>50</v>
      </c>
      <c r="K79" s="276"/>
    </row>
    <row r="80" spans="2:11" ht="15" customHeight="1">
      <c r="B80" s="285"/>
      <c r="C80" s="265" t="s">
        <v>3030</v>
      </c>
      <c r="D80" s="265"/>
      <c r="E80" s="265"/>
      <c r="F80" s="284" t="s">
        <v>3022</v>
      </c>
      <c r="G80" s="283"/>
      <c r="H80" s="265" t="s">
        <v>3031</v>
      </c>
      <c r="I80" s="265" t="s">
        <v>3032</v>
      </c>
      <c r="J80" s="265"/>
      <c r="K80" s="276"/>
    </row>
    <row r="81" spans="2:11" ht="15" customHeight="1">
      <c r="B81" s="285"/>
      <c r="C81" s="286" t="s">
        <v>3033</v>
      </c>
      <c r="D81" s="286"/>
      <c r="E81" s="286"/>
      <c r="F81" s="287" t="s">
        <v>3028</v>
      </c>
      <c r="G81" s="286"/>
      <c r="H81" s="286" t="s">
        <v>3034</v>
      </c>
      <c r="I81" s="286" t="s">
        <v>3024</v>
      </c>
      <c r="J81" s="286">
        <v>15</v>
      </c>
      <c r="K81" s="276"/>
    </row>
    <row r="82" spans="2:11" ht="15" customHeight="1">
      <c r="B82" s="285"/>
      <c r="C82" s="286" t="s">
        <v>3035</v>
      </c>
      <c r="D82" s="286"/>
      <c r="E82" s="286"/>
      <c r="F82" s="287" t="s">
        <v>3028</v>
      </c>
      <c r="G82" s="286"/>
      <c r="H82" s="286" t="s">
        <v>3036</v>
      </c>
      <c r="I82" s="286" t="s">
        <v>3024</v>
      </c>
      <c r="J82" s="286">
        <v>15</v>
      </c>
      <c r="K82" s="276"/>
    </row>
    <row r="83" spans="2:11" ht="15" customHeight="1">
      <c r="B83" s="285"/>
      <c r="C83" s="286" t="s">
        <v>3037</v>
      </c>
      <c r="D83" s="286"/>
      <c r="E83" s="286"/>
      <c r="F83" s="287" t="s">
        <v>3028</v>
      </c>
      <c r="G83" s="286"/>
      <c r="H83" s="286" t="s">
        <v>3038</v>
      </c>
      <c r="I83" s="286" t="s">
        <v>3024</v>
      </c>
      <c r="J83" s="286">
        <v>20</v>
      </c>
      <c r="K83" s="276"/>
    </row>
    <row r="84" spans="2:11" ht="15" customHeight="1">
      <c r="B84" s="285"/>
      <c r="C84" s="286" t="s">
        <v>3039</v>
      </c>
      <c r="D84" s="286"/>
      <c r="E84" s="286"/>
      <c r="F84" s="287" t="s">
        <v>3028</v>
      </c>
      <c r="G84" s="286"/>
      <c r="H84" s="286" t="s">
        <v>3040</v>
      </c>
      <c r="I84" s="286" t="s">
        <v>3024</v>
      </c>
      <c r="J84" s="286">
        <v>20</v>
      </c>
      <c r="K84" s="276"/>
    </row>
    <row r="85" spans="2:11" ht="15" customHeight="1">
      <c r="B85" s="285"/>
      <c r="C85" s="265" t="s">
        <v>3041</v>
      </c>
      <c r="D85" s="265"/>
      <c r="E85" s="265"/>
      <c r="F85" s="284" t="s">
        <v>3028</v>
      </c>
      <c r="G85" s="283"/>
      <c r="H85" s="265" t="s">
        <v>3042</v>
      </c>
      <c r="I85" s="265" t="s">
        <v>3024</v>
      </c>
      <c r="J85" s="265">
        <v>50</v>
      </c>
      <c r="K85" s="276"/>
    </row>
    <row r="86" spans="2:11" ht="15" customHeight="1">
      <c r="B86" s="285"/>
      <c r="C86" s="265" t="s">
        <v>3043</v>
      </c>
      <c r="D86" s="265"/>
      <c r="E86" s="265"/>
      <c r="F86" s="284" t="s">
        <v>3028</v>
      </c>
      <c r="G86" s="283"/>
      <c r="H86" s="265" t="s">
        <v>3044</v>
      </c>
      <c r="I86" s="265" t="s">
        <v>3024</v>
      </c>
      <c r="J86" s="265">
        <v>20</v>
      </c>
      <c r="K86" s="276"/>
    </row>
    <row r="87" spans="2:11" ht="15" customHeight="1">
      <c r="B87" s="285"/>
      <c r="C87" s="265" t="s">
        <v>3045</v>
      </c>
      <c r="D87" s="265"/>
      <c r="E87" s="265"/>
      <c r="F87" s="284" t="s">
        <v>3028</v>
      </c>
      <c r="G87" s="283"/>
      <c r="H87" s="265" t="s">
        <v>3046</v>
      </c>
      <c r="I87" s="265" t="s">
        <v>3024</v>
      </c>
      <c r="J87" s="265">
        <v>20</v>
      </c>
      <c r="K87" s="276"/>
    </row>
    <row r="88" spans="2:11" ht="15" customHeight="1">
      <c r="B88" s="285"/>
      <c r="C88" s="265" t="s">
        <v>3047</v>
      </c>
      <c r="D88" s="265"/>
      <c r="E88" s="265"/>
      <c r="F88" s="284" t="s">
        <v>3028</v>
      </c>
      <c r="G88" s="283"/>
      <c r="H88" s="265" t="s">
        <v>3048</v>
      </c>
      <c r="I88" s="265" t="s">
        <v>3024</v>
      </c>
      <c r="J88" s="265">
        <v>50</v>
      </c>
      <c r="K88" s="276"/>
    </row>
    <row r="89" spans="2:11" ht="15" customHeight="1">
      <c r="B89" s="285"/>
      <c r="C89" s="265" t="s">
        <v>3049</v>
      </c>
      <c r="D89" s="265"/>
      <c r="E89" s="265"/>
      <c r="F89" s="284" t="s">
        <v>3028</v>
      </c>
      <c r="G89" s="283"/>
      <c r="H89" s="265" t="s">
        <v>3049</v>
      </c>
      <c r="I89" s="265" t="s">
        <v>3024</v>
      </c>
      <c r="J89" s="265">
        <v>50</v>
      </c>
      <c r="K89" s="276"/>
    </row>
    <row r="90" spans="2:11" ht="15" customHeight="1">
      <c r="B90" s="285"/>
      <c r="C90" s="265" t="s">
        <v>152</v>
      </c>
      <c r="D90" s="265"/>
      <c r="E90" s="265"/>
      <c r="F90" s="284" t="s">
        <v>3028</v>
      </c>
      <c r="G90" s="283"/>
      <c r="H90" s="265" t="s">
        <v>3050</v>
      </c>
      <c r="I90" s="265" t="s">
        <v>3024</v>
      </c>
      <c r="J90" s="265">
        <v>255</v>
      </c>
      <c r="K90" s="276"/>
    </row>
    <row r="91" spans="2:11" ht="15" customHeight="1">
      <c r="B91" s="285"/>
      <c r="C91" s="265" t="s">
        <v>3051</v>
      </c>
      <c r="D91" s="265"/>
      <c r="E91" s="265"/>
      <c r="F91" s="284" t="s">
        <v>3022</v>
      </c>
      <c r="G91" s="283"/>
      <c r="H91" s="265" t="s">
        <v>3052</v>
      </c>
      <c r="I91" s="265" t="s">
        <v>3053</v>
      </c>
      <c r="J91" s="265"/>
      <c r="K91" s="276"/>
    </row>
    <row r="92" spans="2:11" ht="15" customHeight="1">
      <c r="B92" s="285"/>
      <c r="C92" s="265" t="s">
        <v>3054</v>
      </c>
      <c r="D92" s="265"/>
      <c r="E92" s="265"/>
      <c r="F92" s="284" t="s">
        <v>3022</v>
      </c>
      <c r="G92" s="283"/>
      <c r="H92" s="265" t="s">
        <v>3055</v>
      </c>
      <c r="I92" s="265" t="s">
        <v>3056</v>
      </c>
      <c r="J92" s="265"/>
      <c r="K92" s="276"/>
    </row>
    <row r="93" spans="2:11" ht="15" customHeight="1">
      <c r="B93" s="285"/>
      <c r="C93" s="265" t="s">
        <v>3057</v>
      </c>
      <c r="D93" s="265"/>
      <c r="E93" s="265"/>
      <c r="F93" s="284" t="s">
        <v>3022</v>
      </c>
      <c r="G93" s="283"/>
      <c r="H93" s="265" t="s">
        <v>3057</v>
      </c>
      <c r="I93" s="265" t="s">
        <v>3056</v>
      </c>
      <c r="J93" s="265"/>
      <c r="K93" s="276"/>
    </row>
    <row r="94" spans="2:11" ht="15" customHeight="1">
      <c r="B94" s="285"/>
      <c r="C94" s="265" t="s">
        <v>35</v>
      </c>
      <c r="D94" s="265"/>
      <c r="E94" s="265"/>
      <c r="F94" s="284" t="s">
        <v>3022</v>
      </c>
      <c r="G94" s="283"/>
      <c r="H94" s="265" t="s">
        <v>3058</v>
      </c>
      <c r="I94" s="265" t="s">
        <v>3056</v>
      </c>
      <c r="J94" s="265"/>
      <c r="K94" s="276"/>
    </row>
    <row r="95" spans="2:11" ht="15" customHeight="1">
      <c r="B95" s="285"/>
      <c r="C95" s="265" t="s">
        <v>45</v>
      </c>
      <c r="D95" s="265"/>
      <c r="E95" s="265"/>
      <c r="F95" s="284" t="s">
        <v>3022</v>
      </c>
      <c r="G95" s="283"/>
      <c r="H95" s="265" t="s">
        <v>3059</v>
      </c>
      <c r="I95" s="265" t="s">
        <v>3056</v>
      </c>
      <c r="J95" s="265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384" t="s">
        <v>3060</v>
      </c>
      <c r="D100" s="384"/>
      <c r="E100" s="384"/>
      <c r="F100" s="384"/>
      <c r="G100" s="384"/>
      <c r="H100" s="384"/>
      <c r="I100" s="384"/>
      <c r="J100" s="384"/>
      <c r="K100" s="276"/>
    </row>
    <row r="101" spans="2:11" ht="17.25" customHeight="1">
      <c r="B101" s="275"/>
      <c r="C101" s="277" t="s">
        <v>3016</v>
      </c>
      <c r="D101" s="277"/>
      <c r="E101" s="277"/>
      <c r="F101" s="277" t="s">
        <v>3017</v>
      </c>
      <c r="G101" s="278"/>
      <c r="H101" s="277" t="s">
        <v>147</v>
      </c>
      <c r="I101" s="277" t="s">
        <v>54</v>
      </c>
      <c r="J101" s="277" t="s">
        <v>3018</v>
      </c>
      <c r="K101" s="276"/>
    </row>
    <row r="102" spans="2:11" ht="17.25" customHeight="1">
      <c r="B102" s="275"/>
      <c r="C102" s="279" t="s">
        <v>3019</v>
      </c>
      <c r="D102" s="279"/>
      <c r="E102" s="279"/>
      <c r="F102" s="280" t="s">
        <v>3020</v>
      </c>
      <c r="G102" s="281"/>
      <c r="H102" s="279"/>
      <c r="I102" s="279"/>
      <c r="J102" s="279" t="s">
        <v>3021</v>
      </c>
      <c r="K102" s="276"/>
    </row>
    <row r="103" spans="2:11" ht="5.25" customHeight="1">
      <c r="B103" s="275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5"/>
      <c r="C104" s="265" t="s">
        <v>50</v>
      </c>
      <c r="D104" s="282"/>
      <c r="E104" s="282"/>
      <c r="F104" s="284" t="s">
        <v>3022</v>
      </c>
      <c r="G104" s="293"/>
      <c r="H104" s="265" t="s">
        <v>3061</v>
      </c>
      <c r="I104" s="265" t="s">
        <v>3024</v>
      </c>
      <c r="J104" s="265">
        <v>20</v>
      </c>
      <c r="K104" s="276"/>
    </row>
    <row r="105" spans="2:11" ht="15" customHeight="1">
      <c r="B105" s="275"/>
      <c r="C105" s="265" t="s">
        <v>3025</v>
      </c>
      <c r="D105" s="265"/>
      <c r="E105" s="265"/>
      <c r="F105" s="284" t="s">
        <v>3022</v>
      </c>
      <c r="G105" s="265"/>
      <c r="H105" s="265" t="s">
        <v>3061</v>
      </c>
      <c r="I105" s="265" t="s">
        <v>3024</v>
      </c>
      <c r="J105" s="265">
        <v>120</v>
      </c>
      <c r="K105" s="276"/>
    </row>
    <row r="106" spans="2:11" ht="15" customHeight="1">
      <c r="B106" s="285"/>
      <c r="C106" s="265" t="s">
        <v>3027</v>
      </c>
      <c r="D106" s="265"/>
      <c r="E106" s="265"/>
      <c r="F106" s="284" t="s">
        <v>3028</v>
      </c>
      <c r="G106" s="265"/>
      <c r="H106" s="265" t="s">
        <v>3061</v>
      </c>
      <c r="I106" s="265" t="s">
        <v>3024</v>
      </c>
      <c r="J106" s="265">
        <v>50</v>
      </c>
      <c r="K106" s="276"/>
    </row>
    <row r="107" spans="2:11" ht="15" customHeight="1">
      <c r="B107" s="285"/>
      <c r="C107" s="265" t="s">
        <v>3030</v>
      </c>
      <c r="D107" s="265"/>
      <c r="E107" s="265"/>
      <c r="F107" s="284" t="s">
        <v>3022</v>
      </c>
      <c r="G107" s="265"/>
      <c r="H107" s="265" t="s">
        <v>3061</v>
      </c>
      <c r="I107" s="265" t="s">
        <v>3032</v>
      </c>
      <c r="J107" s="265"/>
      <c r="K107" s="276"/>
    </row>
    <row r="108" spans="2:11" ht="15" customHeight="1">
      <c r="B108" s="285"/>
      <c r="C108" s="265" t="s">
        <v>3041</v>
      </c>
      <c r="D108" s="265"/>
      <c r="E108" s="265"/>
      <c r="F108" s="284" t="s">
        <v>3028</v>
      </c>
      <c r="G108" s="265"/>
      <c r="H108" s="265" t="s">
        <v>3061</v>
      </c>
      <c r="I108" s="265" t="s">
        <v>3024</v>
      </c>
      <c r="J108" s="265">
        <v>50</v>
      </c>
      <c r="K108" s="276"/>
    </row>
    <row r="109" spans="2:11" ht="15" customHeight="1">
      <c r="B109" s="285"/>
      <c r="C109" s="265" t="s">
        <v>3049</v>
      </c>
      <c r="D109" s="265"/>
      <c r="E109" s="265"/>
      <c r="F109" s="284" t="s">
        <v>3028</v>
      </c>
      <c r="G109" s="265"/>
      <c r="H109" s="265" t="s">
        <v>3061</v>
      </c>
      <c r="I109" s="265" t="s">
        <v>3024</v>
      </c>
      <c r="J109" s="265">
        <v>50</v>
      </c>
      <c r="K109" s="276"/>
    </row>
    <row r="110" spans="2:11" ht="15" customHeight="1">
      <c r="B110" s="285"/>
      <c r="C110" s="265" t="s">
        <v>3047</v>
      </c>
      <c r="D110" s="265"/>
      <c r="E110" s="265"/>
      <c r="F110" s="284" t="s">
        <v>3028</v>
      </c>
      <c r="G110" s="265"/>
      <c r="H110" s="265" t="s">
        <v>3061</v>
      </c>
      <c r="I110" s="265" t="s">
        <v>3024</v>
      </c>
      <c r="J110" s="265">
        <v>50</v>
      </c>
      <c r="K110" s="276"/>
    </row>
    <row r="111" spans="2:11" ht="15" customHeight="1">
      <c r="B111" s="285"/>
      <c r="C111" s="265" t="s">
        <v>50</v>
      </c>
      <c r="D111" s="265"/>
      <c r="E111" s="265"/>
      <c r="F111" s="284" t="s">
        <v>3022</v>
      </c>
      <c r="G111" s="265"/>
      <c r="H111" s="265" t="s">
        <v>3062</v>
      </c>
      <c r="I111" s="265" t="s">
        <v>3024</v>
      </c>
      <c r="J111" s="265">
        <v>20</v>
      </c>
      <c r="K111" s="276"/>
    </row>
    <row r="112" spans="2:11" ht="15" customHeight="1">
      <c r="B112" s="285"/>
      <c r="C112" s="265" t="s">
        <v>3063</v>
      </c>
      <c r="D112" s="265"/>
      <c r="E112" s="265"/>
      <c r="F112" s="284" t="s">
        <v>3022</v>
      </c>
      <c r="G112" s="265"/>
      <c r="H112" s="265" t="s">
        <v>3064</v>
      </c>
      <c r="I112" s="265" t="s">
        <v>3024</v>
      </c>
      <c r="J112" s="265">
        <v>120</v>
      </c>
      <c r="K112" s="276"/>
    </row>
    <row r="113" spans="2:11" ht="15" customHeight="1">
      <c r="B113" s="285"/>
      <c r="C113" s="265" t="s">
        <v>35</v>
      </c>
      <c r="D113" s="265"/>
      <c r="E113" s="265"/>
      <c r="F113" s="284" t="s">
        <v>3022</v>
      </c>
      <c r="G113" s="265"/>
      <c r="H113" s="265" t="s">
        <v>3065</v>
      </c>
      <c r="I113" s="265" t="s">
        <v>3056</v>
      </c>
      <c r="J113" s="265"/>
      <c r="K113" s="276"/>
    </row>
    <row r="114" spans="2:11" ht="15" customHeight="1">
      <c r="B114" s="285"/>
      <c r="C114" s="265" t="s">
        <v>45</v>
      </c>
      <c r="D114" s="265"/>
      <c r="E114" s="265"/>
      <c r="F114" s="284" t="s">
        <v>3022</v>
      </c>
      <c r="G114" s="265"/>
      <c r="H114" s="265" t="s">
        <v>3066</v>
      </c>
      <c r="I114" s="265" t="s">
        <v>3056</v>
      </c>
      <c r="J114" s="265"/>
      <c r="K114" s="276"/>
    </row>
    <row r="115" spans="2:11" ht="15" customHeight="1">
      <c r="B115" s="285"/>
      <c r="C115" s="265" t="s">
        <v>54</v>
      </c>
      <c r="D115" s="265"/>
      <c r="E115" s="265"/>
      <c r="F115" s="284" t="s">
        <v>3022</v>
      </c>
      <c r="G115" s="265"/>
      <c r="H115" s="265" t="s">
        <v>3067</v>
      </c>
      <c r="I115" s="265" t="s">
        <v>3068</v>
      </c>
      <c r="J115" s="265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1"/>
      <c r="D117" s="261"/>
      <c r="E117" s="261"/>
      <c r="F117" s="296"/>
      <c r="G117" s="261"/>
      <c r="H117" s="261"/>
      <c r="I117" s="261"/>
      <c r="J117" s="261"/>
      <c r="K117" s="295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80" t="s">
        <v>3069</v>
      </c>
      <c r="D120" s="380"/>
      <c r="E120" s="380"/>
      <c r="F120" s="380"/>
      <c r="G120" s="380"/>
      <c r="H120" s="380"/>
      <c r="I120" s="380"/>
      <c r="J120" s="380"/>
      <c r="K120" s="301"/>
    </row>
    <row r="121" spans="2:11" ht="17.25" customHeight="1">
      <c r="B121" s="302"/>
      <c r="C121" s="277" t="s">
        <v>3016</v>
      </c>
      <c r="D121" s="277"/>
      <c r="E121" s="277"/>
      <c r="F121" s="277" t="s">
        <v>3017</v>
      </c>
      <c r="G121" s="278"/>
      <c r="H121" s="277" t="s">
        <v>147</v>
      </c>
      <c r="I121" s="277" t="s">
        <v>54</v>
      </c>
      <c r="J121" s="277" t="s">
        <v>3018</v>
      </c>
      <c r="K121" s="303"/>
    </row>
    <row r="122" spans="2:11" ht="17.25" customHeight="1">
      <c r="B122" s="302"/>
      <c r="C122" s="279" t="s">
        <v>3019</v>
      </c>
      <c r="D122" s="279"/>
      <c r="E122" s="279"/>
      <c r="F122" s="280" t="s">
        <v>3020</v>
      </c>
      <c r="G122" s="281"/>
      <c r="H122" s="279"/>
      <c r="I122" s="279"/>
      <c r="J122" s="279" t="s">
        <v>3021</v>
      </c>
      <c r="K122" s="303"/>
    </row>
    <row r="123" spans="2:11" ht="5.25" customHeight="1">
      <c r="B123" s="304"/>
      <c r="C123" s="282"/>
      <c r="D123" s="282"/>
      <c r="E123" s="282"/>
      <c r="F123" s="282"/>
      <c r="G123" s="265"/>
      <c r="H123" s="282"/>
      <c r="I123" s="282"/>
      <c r="J123" s="282"/>
      <c r="K123" s="305"/>
    </row>
    <row r="124" spans="2:11" ht="15" customHeight="1">
      <c r="B124" s="304"/>
      <c r="C124" s="265" t="s">
        <v>3025</v>
      </c>
      <c r="D124" s="282"/>
      <c r="E124" s="282"/>
      <c r="F124" s="284" t="s">
        <v>3022</v>
      </c>
      <c r="G124" s="265"/>
      <c r="H124" s="265" t="s">
        <v>3061</v>
      </c>
      <c r="I124" s="265" t="s">
        <v>3024</v>
      </c>
      <c r="J124" s="265">
        <v>120</v>
      </c>
      <c r="K124" s="306"/>
    </row>
    <row r="125" spans="2:11" ht="15" customHeight="1">
      <c r="B125" s="304"/>
      <c r="C125" s="265" t="s">
        <v>3070</v>
      </c>
      <c r="D125" s="265"/>
      <c r="E125" s="265"/>
      <c r="F125" s="284" t="s">
        <v>3022</v>
      </c>
      <c r="G125" s="265"/>
      <c r="H125" s="265" t="s">
        <v>3071</v>
      </c>
      <c r="I125" s="265" t="s">
        <v>3024</v>
      </c>
      <c r="J125" s="265" t="s">
        <v>3072</v>
      </c>
      <c r="K125" s="306"/>
    </row>
    <row r="126" spans="2:11" ht="15" customHeight="1">
      <c r="B126" s="304"/>
      <c r="C126" s="265" t="s">
        <v>97</v>
      </c>
      <c r="D126" s="265"/>
      <c r="E126" s="265"/>
      <c r="F126" s="284" t="s">
        <v>3022</v>
      </c>
      <c r="G126" s="265"/>
      <c r="H126" s="265" t="s">
        <v>3073</v>
      </c>
      <c r="I126" s="265" t="s">
        <v>3024</v>
      </c>
      <c r="J126" s="265" t="s">
        <v>3072</v>
      </c>
      <c r="K126" s="306"/>
    </row>
    <row r="127" spans="2:11" ht="15" customHeight="1">
      <c r="B127" s="304"/>
      <c r="C127" s="265" t="s">
        <v>3033</v>
      </c>
      <c r="D127" s="265"/>
      <c r="E127" s="265"/>
      <c r="F127" s="284" t="s">
        <v>3028</v>
      </c>
      <c r="G127" s="265"/>
      <c r="H127" s="265" t="s">
        <v>3034</v>
      </c>
      <c r="I127" s="265" t="s">
        <v>3024</v>
      </c>
      <c r="J127" s="265">
        <v>15</v>
      </c>
      <c r="K127" s="306"/>
    </row>
    <row r="128" spans="2:11" ht="15" customHeight="1">
      <c r="B128" s="304"/>
      <c r="C128" s="286" t="s">
        <v>3035</v>
      </c>
      <c r="D128" s="286"/>
      <c r="E128" s="286"/>
      <c r="F128" s="287" t="s">
        <v>3028</v>
      </c>
      <c r="G128" s="286"/>
      <c r="H128" s="286" t="s">
        <v>3036</v>
      </c>
      <c r="I128" s="286" t="s">
        <v>3024</v>
      </c>
      <c r="J128" s="286">
        <v>15</v>
      </c>
      <c r="K128" s="306"/>
    </row>
    <row r="129" spans="2:11" ht="15" customHeight="1">
      <c r="B129" s="304"/>
      <c r="C129" s="286" t="s">
        <v>3037</v>
      </c>
      <c r="D129" s="286"/>
      <c r="E129" s="286"/>
      <c r="F129" s="287" t="s">
        <v>3028</v>
      </c>
      <c r="G129" s="286"/>
      <c r="H129" s="286" t="s">
        <v>3038</v>
      </c>
      <c r="I129" s="286" t="s">
        <v>3024</v>
      </c>
      <c r="J129" s="286">
        <v>20</v>
      </c>
      <c r="K129" s="306"/>
    </row>
    <row r="130" spans="2:11" ht="15" customHeight="1">
      <c r="B130" s="304"/>
      <c r="C130" s="286" t="s">
        <v>3039</v>
      </c>
      <c r="D130" s="286"/>
      <c r="E130" s="286"/>
      <c r="F130" s="287" t="s">
        <v>3028</v>
      </c>
      <c r="G130" s="286"/>
      <c r="H130" s="286" t="s">
        <v>3040</v>
      </c>
      <c r="I130" s="286" t="s">
        <v>3024</v>
      </c>
      <c r="J130" s="286">
        <v>20</v>
      </c>
      <c r="K130" s="306"/>
    </row>
    <row r="131" spans="2:11" ht="15" customHeight="1">
      <c r="B131" s="304"/>
      <c r="C131" s="265" t="s">
        <v>3027</v>
      </c>
      <c r="D131" s="265"/>
      <c r="E131" s="265"/>
      <c r="F131" s="284" t="s">
        <v>3028</v>
      </c>
      <c r="G131" s="265"/>
      <c r="H131" s="265" t="s">
        <v>3061</v>
      </c>
      <c r="I131" s="265" t="s">
        <v>3024</v>
      </c>
      <c r="J131" s="265">
        <v>50</v>
      </c>
      <c r="K131" s="306"/>
    </row>
    <row r="132" spans="2:11" ht="15" customHeight="1">
      <c r="B132" s="304"/>
      <c r="C132" s="265" t="s">
        <v>3041</v>
      </c>
      <c r="D132" s="265"/>
      <c r="E132" s="265"/>
      <c r="F132" s="284" t="s">
        <v>3028</v>
      </c>
      <c r="G132" s="265"/>
      <c r="H132" s="265" t="s">
        <v>3061</v>
      </c>
      <c r="I132" s="265" t="s">
        <v>3024</v>
      </c>
      <c r="J132" s="265">
        <v>50</v>
      </c>
      <c r="K132" s="306"/>
    </row>
    <row r="133" spans="2:11" ht="15" customHeight="1">
      <c r="B133" s="304"/>
      <c r="C133" s="265" t="s">
        <v>3047</v>
      </c>
      <c r="D133" s="265"/>
      <c r="E133" s="265"/>
      <c r="F133" s="284" t="s">
        <v>3028</v>
      </c>
      <c r="G133" s="265"/>
      <c r="H133" s="265" t="s">
        <v>3061</v>
      </c>
      <c r="I133" s="265" t="s">
        <v>3024</v>
      </c>
      <c r="J133" s="265">
        <v>50</v>
      </c>
      <c r="K133" s="306"/>
    </row>
    <row r="134" spans="2:11" ht="15" customHeight="1">
      <c r="B134" s="304"/>
      <c r="C134" s="265" t="s">
        <v>3049</v>
      </c>
      <c r="D134" s="265"/>
      <c r="E134" s="265"/>
      <c r="F134" s="284" t="s">
        <v>3028</v>
      </c>
      <c r="G134" s="265"/>
      <c r="H134" s="265" t="s">
        <v>3061</v>
      </c>
      <c r="I134" s="265" t="s">
        <v>3024</v>
      </c>
      <c r="J134" s="265">
        <v>50</v>
      </c>
      <c r="K134" s="306"/>
    </row>
    <row r="135" spans="2:11" ht="15" customHeight="1">
      <c r="B135" s="304"/>
      <c r="C135" s="265" t="s">
        <v>152</v>
      </c>
      <c r="D135" s="265"/>
      <c r="E135" s="265"/>
      <c r="F135" s="284" t="s">
        <v>3028</v>
      </c>
      <c r="G135" s="265"/>
      <c r="H135" s="265" t="s">
        <v>3074</v>
      </c>
      <c r="I135" s="265" t="s">
        <v>3024</v>
      </c>
      <c r="J135" s="265">
        <v>255</v>
      </c>
      <c r="K135" s="306"/>
    </row>
    <row r="136" spans="2:11" ht="15" customHeight="1">
      <c r="B136" s="304"/>
      <c r="C136" s="265" t="s">
        <v>3051</v>
      </c>
      <c r="D136" s="265"/>
      <c r="E136" s="265"/>
      <c r="F136" s="284" t="s">
        <v>3022</v>
      </c>
      <c r="G136" s="265"/>
      <c r="H136" s="265" t="s">
        <v>3075</v>
      </c>
      <c r="I136" s="265" t="s">
        <v>3053</v>
      </c>
      <c r="J136" s="265"/>
      <c r="K136" s="306"/>
    </row>
    <row r="137" spans="2:11" ht="15" customHeight="1">
      <c r="B137" s="304"/>
      <c r="C137" s="265" t="s">
        <v>3054</v>
      </c>
      <c r="D137" s="265"/>
      <c r="E137" s="265"/>
      <c r="F137" s="284" t="s">
        <v>3022</v>
      </c>
      <c r="G137" s="265"/>
      <c r="H137" s="265" t="s">
        <v>3076</v>
      </c>
      <c r="I137" s="265" t="s">
        <v>3056</v>
      </c>
      <c r="J137" s="265"/>
      <c r="K137" s="306"/>
    </row>
    <row r="138" spans="2:11" ht="15" customHeight="1">
      <c r="B138" s="304"/>
      <c r="C138" s="265" t="s">
        <v>3057</v>
      </c>
      <c r="D138" s="265"/>
      <c r="E138" s="265"/>
      <c r="F138" s="284" t="s">
        <v>3022</v>
      </c>
      <c r="G138" s="265"/>
      <c r="H138" s="265" t="s">
        <v>3057</v>
      </c>
      <c r="I138" s="265" t="s">
        <v>3056</v>
      </c>
      <c r="J138" s="265"/>
      <c r="K138" s="306"/>
    </row>
    <row r="139" spans="2:11" ht="15" customHeight="1">
      <c r="B139" s="304"/>
      <c r="C139" s="265" t="s">
        <v>35</v>
      </c>
      <c r="D139" s="265"/>
      <c r="E139" s="265"/>
      <c r="F139" s="284" t="s">
        <v>3022</v>
      </c>
      <c r="G139" s="265"/>
      <c r="H139" s="265" t="s">
        <v>3077</v>
      </c>
      <c r="I139" s="265" t="s">
        <v>3056</v>
      </c>
      <c r="J139" s="265"/>
      <c r="K139" s="306"/>
    </row>
    <row r="140" spans="2:11" ht="15" customHeight="1">
      <c r="B140" s="304"/>
      <c r="C140" s="265" t="s">
        <v>3078</v>
      </c>
      <c r="D140" s="265"/>
      <c r="E140" s="265"/>
      <c r="F140" s="284" t="s">
        <v>3022</v>
      </c>
      <c r="G140" s="265"/>
      <c r="H140" s="265" t="s">
        <v>3079</v>
      </c>
      <c r="I140" s="265" t="s">
        <v>3056</v>
      </c>
      <c r="J140" s="265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384" t="s">
        <v>3080</v>
      </c>
      <c r="D145" s="384"/>
      <c r="E145" s="384"/>
      <c r="F145" s="384"/>
      <c r="G145" s="384"/>
      <c r="H145" s="384"/>
      <c r="I145" s="384"/>
      <c r="J145" s="384"/>
      <c r="K145" s="276"/>
    </row>
    <row r="146" spans="2:11" ht="17.25" customHeight="1">
      <c r="B146" s="275"/>
      <c r="C146" s="277" t="s">
        <v>3016</v>
      </c>
      <c r="D146" s="277"/>
      <c r="E146" s="277"/>
      <c r="F146" s="277" t="s">
        <v>3017</v>
      </c>
      <c r="G146" s="278"/>
      <c r="H146" s="277" t="s">
        <v>147</v>
      </c>
      <c r="I146" s="277" t="s">
        <v>54</v>
      </c>
      <c r="J146" s="277" t="s">
        <v>3018</v>
      </c>
      <c r="K146" s="276"/>
    </row>
    <row r="147" spans="2:11" ht="17.25" customHeight="1">
      <c r="B147" s="275"/>
      <c r="C147" s="279" t="s">
        <v>3019</v>
      </c>
      <c r="D147" s="279"/>
      <c r="E147" s="279"/>
      <c r="F147" s="280" t="s">
        <v>3020</v>
      </c>
      <c r="G147" s="281"/>
      <c r="H147" s="279"/>
      <c r="I147" s="279"/>
      <c r="J147" s="279" t="s">
        <v>3021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3025</v>
      </c>
      <c r="D149" s="265"/>
      <c r="E149" s="265"/>
      <c r="F149" s="311" t="s">
        <v>3022</v>
      </c>
      <c r="G149" s="265"/>
      <c r="H149" s="310" t="s">
        <v>3061</v>
      </c>
      <c r="I149" s="310" t="s">
        <v>3024</v>
      </c>
      <c r="J149" s="310">
        <v>120</v>
      </c>
      <c r="K149" s="306"/>
    </row>
    <row r="150" spans="2:11" ht="15" customHeight="1">
      <c r="B150" s="285"/>
      <c r="C150" s="310" t="s">
        <v>3070</v>
      </c>
      <c r="D150" s="265"/>
      <c r="E150" s="265"/>
      <c r="F150" s="311" t="s">
        <v>3022</v>
      </c>
      <c r="G150" s="265"/>
      <c r="H150" s="310" t="s">
        <v>3081</v>
      </c>
      <c r="I150" s="310" t="s">
        <v>3024</v>
      </c>
      <c r="J150" s="310" t="s">
        <v>3072</v>
      </c>
      <c r="K150" s="306"/>
    </row>
    <row r="151" spans="2:11" ht="15" customHeight="1">
      <c r="B151" s="285"/>
      <c r="C151" s="310" t="s">
        <v>97</v>
      </c>
      <c r="D151" s="265"/>
      <c r="E151" s="265"/>
      <c r="F151" s="311" t="s">
        <v>3022</v>
      </c>
      <c r="G151" s="265"/>
      <c r="H151" s="310" t="s">
        <v>3082</v>
      </c>
      <c r="I151" s="310" t="s">
        <v>3024</v>
      </c>
      <c r="J151" s="310" t="s">
        <v>3072</v>
      </c>
      <c r="K151" s="306"/>
    </row>
    <row r="152" spans="2:11" ht="15" customHeight="1">
      <c r="B152" s="285"/>
      <c r="C152" s="310" t="s">
        <v>3027</v>
      </c>
      <c r="D152" s="265"/>
      <c r="E152" s="265"/>
      <c r="F152" s="311" t="s">
        <v>3028</v>
      </c>
      <c r="G152" s="265"/>
      <c r="H152" s="310" t="s">
        <v>3061</v>
      </c>
      <c r="I152" s="310" t="s">
        <v>3024</v>
      </c>
      <c r="J152" s="310">
        <v>50</v>
      </c>
      <c r="K152" s="306"/>
    </row>
    <row r="153" spans="2:11" ht="15" customHeight="1">
      <c r="B153" s="285"/>
      <c r="C153" s="310" t="s">
        <v>3030</v>
      </c>
      <c r="D153" s="265"/>
      <c r="E153" s="265"/>
      <c r="F153" s="311" t="s">
        <v>3022</v>
      </c>
      <c r="G153" s="265"/>
      <c r="H153" s="310" t="s">
        <v>3061</v>
      </c>
      <c r="I153" s="310" t="s">
        <v>3032</v>
      </c>
      <c r="J153" s="310"/>
      <c r="K153" s="306"/>
    </row>
    <row r="154" spans="2:11" ht="15" customHeight="1">
      <c r="B154" s="285"/>
      <c r="C154" s="310" t="s">
        <v>3041</v>
      </c>
      <c r="D154" s="265"/>
      <c r="E154" s="265"/>
      <c r="F154" s="311" t="s">
        <v>3028</v>
      </c>
      <c r="G154" s="265"/>
      <c r="H154" s="310" t="s">
        <v>3061</v>
      </c>
      <c r="I154" s="310" t="s">
        <v>3024</v>
      </c>
      <c r="J154" s="310">
        <v>50</v>
      </c>
      <c r="K154" s="306"/>
    </row>
    <row r="155" spans="2:11" ht="15" customHeight="1">
      <c r="B155" s="285"/>
      <c r="C155" s="310" t="s">
        <v>3049</v>
      </c>
      <c r="D155" s="265"/>
      <c r="E155" s="265"/>
      <c r="F155" s="311" t="s">
        <v>3028</v>
      </c>
      <c r="G155" s="265"/>
      <c r="H155" s="310" t="s">
        <v>3061</v>
      </c>
      <c r="I155" s="310" t="s">
        <v>3024</v>
      </c>
      <c r="J155" s="310">
        <v>50</v>
      </c>
      <c r="K155" s="306"/>
    </row>
    <row r="156" spans="2:11" ht="15" customHeight="1">
      <c r="B156" s="285"/>
      <c r="C156" s="310" t="s">
        <v>3047</v>
      </c>
      <c r="D156" s="265"/>
      <c r="E156" s="265"/>
      <c r="F156" s="311" t="s">
        <v>3028</v>
      </c>
      <c r="G156" s="265"/>
      <c r="H156" s="310" t="s">
        <v>3061</v>
      </c>
      <c r="I156" s="310" t="s">
        <v>3024</v>
      </c>
      <c r="J156" s="310">
        <v>50</v>
      </c>
      <c r="K156" s="306"/>
    </row>
    <row r="157" spans="2:11" ht="15" customHeight="1">
      <c r="B157" s="285"/>
      <c r="C157" s="310" t="s">
        <v>138</v>
      </c>
      <c r="D157" s="265"/>
      <c r="E157" s="265"/>
      <c r="F157" s="311" t="s">
        <v>3022</v>
      </c>
      <c r="G157" s="265"/>
      <c r="H157" s="310" t="s">
        <v>3083</v>
      </c>
      <c r="I157" s="310" t="s">
        <v>3024</v>
      </c>
      <c r="J157" s="310" t="s">
        <v>3084</v>
      </c>
      <c r="K157" s="306"/>
    </row>
    <row r="158" spans="2:11" ht="15" customHeight="1">
      <c r="B158" s="285"/>
      <c r="C158" s="310" t="s">
        <v>3085</v>
      </c>
      <c r="D158" s="265"/>
      <c r="E158" s="265"/>
      <c r="F158" s="311" t="s">
        <v>3022</v>
      </c>
      <c r="G158" s="265"/>
      <c r="H158" s="310" t="s">
        <v>3086</v>
      </c>
      <c r="I158" s="310" t="s">
        <v>3056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1"/>
      <c r="C160" s="265"/>
      <c r="D160" s="265"/>
      <c r="E160" s="265"/>
      <c r="F160" s="284"/>
      <c r="G160" s="265"/>
      <c r="H160" s="265"/>
      <c r="I160" s="265"/>
      <c r="J160" s="265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80" t="s">
        <v>3087</v>
      </c>
      <c r="D163" s="380"/>
      <c r="E163" s="380"/>
      <c r="F163" s="380"/>
      <c r="G163" s="380"/>
      <c r="H163" s="380"/>
      <c r="I163" s="380"/>
      <c r="J163" s="380"/>
      <c r="K163" s="257"/>
    </row>
    <row r="164" spans="2:11" ht="17.25" customHeight="1">
      <c r="B164" s="256"/>
      <c r="C164" s="277" t="s">
        <v>3016</v>
      </c>
      <c r="D164" s="277"/>
      <c r="E164" s="277"/>
      <c r="F164" s="277" t="s">
        <v>3017</v>
      </c>
      <c r="G164" s="314"/>
      <c r="H164" s="315" t="s">
        <v>147</v>
      </c>
      <c r="I164" s="315" t="s">
        <v>54</v>
      </c>
      <c r="J164" s="277" t="s">
        <v>3018</v>
      </c>
      <c r="K164" s="257"/>
    </row>
    <row r="165" spans="2:11" ht="17.25" customHeight="1">
      <c r="B165" s="258"/>
      <c r="C165" s="279" t="s">
        <v>3019</v>
      </c>
      <c r="D165" s="279"/>
      <c r="E165" s="279"/>
      <c r="F165" s="280" t="s">
        <v>3020</v>
      </c>
      <c r="G165" s="316"/>
      <c r="H165" s="317"/>
      <c r="I165" s="317"/>
      <c r="J165" s="279" t="s">
        <v>3021</v>
      </c>
      <c r="K165" s="259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5" t="s">
        <v>3025</v>
      </c>
      <c r="D167" s="265"/>
      <c r="E167" s="265"/>
      <c r="F167" s="284" t="s">
        <v>3022</v>
      </c>
      <c r="G167" s="265"/>
      <c r="H167" s="265" t="s">
        <v>3061</v>
      </c>
      <c r="I167" s="265" t="s">
        <v>3024</v>
      </c>
      <c r="J167" s="265">
        <v>120</v>
      </c>
      <c r="K167" s="306"/>
    </row>
    <row r="168" spans="2:11" ht="15" customHeight="1">
      <c r="B168" s="285"/>
      <c r="C168" s="265" t="s">
        <v>3070</v>
      </c>
      <c r="D168" s="265"/>
      <c r="E168" s="265"/>
      <c r="F168" s="284" t="s">
        <v>3022</v>
      </c>
      <c r="G168" s="265"/>
      <c r="H168" s="265" t="s">
        <v>3071</v>
      </c>
      <c r="I168" s="265" t="s">
        <v>3024</v>
      </c>
      <c r="J168" s="265" t="s">
        <v>3072</v>
      </c>
      <c r="K168" s="306"/>
    </row>
    <row r="169" spans="2:11" ht="15" customHeight="1">
      <c r="B169" s="285"/>
      <c r="C169" s="265" t="s">
        <v>97</v>
      </c>
      <c r="D169" s="265"/>
      <c r="E169" s="265"/>
      <c r="F169" s="284" t="s">
        <v>3022</v>
      </c>
      <c r="G169" s="265"/>
      <c r="H169" s="265" t="s">
        <v>3088</v>
      </c>
      <c r="I169" s="265" t="s">
        <v>3024</v>
      </c>
      <c r="J169" s="265" t="s">
        <v>3072</v>
      </c>
      <c r="K169" s="306"/>
    </row>
    <row r="170" spans="2:11" ht="15" customHeight="1">
      <c r="B170" s="285"/>
      <c r="C170" s="265" t="s">
        <v>3027</v>
      </c>
      <c r="D170" s="265"/>
      <c r="E170" s="265"/>
      <c r="F170" s="284" t="s">
        <v>3028</v>
      </c>
      <c r="G170" s="265"/>
      <c r="H170" s="265" t="s">
        <v>3088</v>
      </c>
      <c r="I170" s="265" t="s">
        <v>3024</v>
      </c>
      <c r="J170" s="265">
        <v>50</v>
      </c>
      <c r="K170" s="306"/>
    </row>
    <row r="171" spans="2:11" ht="15" customHeight="1">
      <c r="B171" s="285"/>
      <c r="C171" s="265" t="s">
        <v>3030</v>
      </c>
      <c r="D171" s="265"/>
      <c r="E171" s="265"/>
      <c r="F171" s="284" t="s">
        <v>3022</v>
      </c>
      <c r="G171" s="265"/>
      <c r="H171" s="265" t="s">
        <v>3088</v>
      </c>
      <c r="I171" s="265" t="s">
        <v>3032</v>
      </c>
      <c r="J171" s="265"/>
      <c r="K171" s="306"/>
    </row>
    <row r="172" spans="2:11" ht="15" customHeight="1">
      <c r="B172" s="285"/>
      <c r="C172" s="265" t="s">
        <v>3041</v>
      </c>
      <c r="D172" s="265"/>
      <c r="E172" s="265"/>
      <c r="F172" s="284" t="s">
        <v>3028</v>
      </c>
      <c r="G172" s="265"/>
      <c r="H172" s="265" t="s">
        <v>3088</v>
      </c>
      <c r="I172" s="265" t="s">
        <v>3024</v>
      </c>
      <c r="J172" s="265">
        <v>50</v>
      </c>
      <c r="K172" s="306"/>
    </row>
    <row r="173" spans="2:11" ht="15" customHeight="1">
      <c r="B173" s="285"/>
      <c r="C173" s="265" t="s">
        <v>3049</v>
      </c>
      <c r="D173" s="265"/>
      <c r="E173" s="265"/>
      <c r="F173" s="284" t="s">
        <v>3028</v>
      </c>
      <c r="G173" s="265"/>
      <c r="H173" s="265" t="s">
        <v>3088</v>
      </c>
      <c r="I173" s="265" t="s">
        <v>3024</v>
      </c>
      <c r="J173" s="265">
        <v>50</v>
      </c>
      <c r="K173" s="306"/>
    </row>
    <row r="174" spans="2:11" ht="15" customHeight="1">
      <c r="B174" s="285"/>
      <c r="C174" s="265" t="s">
        <v>3047</v>
      </c>
      <c r="D174" s="265"/>
      <c r="E174" s="265"/>
      <c r="F174" s="284" t="s">
        <v>3028</v>
      </c>
      <c r="G174" s="265"/>
      <c r="H174" s="265" t="s">
        <v>3088</v>
      </c>
      <c r="I174" s="265" t="s">
        <v>3024</v>
      </c>
      <c r="J174" s="265">
        <v>50</v>
      </c>
      <c r="K174" s="306"/>
    </row>
    <row r="175" spans="2:11" ht="15" customHeight="1">
      <c r="B175" s="285"/>
      <c r="C175" s="265" t="s">
        <v>146</v>
      </c>
      <c r="D175" s="265"/>
      <c r="E175" s="265"/>
      <c r="F175" s="284" t="s">
        <v>3022</v>
      </c>
      <c r="G175" s="265"/>
      <c r="H175" s="265" t="s">
        <v>3089</v>
      </c>
      <c r="I175" s="265" t="s">
        <v>3090</v>
      </c>
      <c r="J175" s="265"/>
      <c r="K175" s="306"/>
    </row>
    <row r="176" spans="2:11" ht="15" customHeight="1">
      <c r="B176" s="285"/>
      <c r="C176" s="265" t="s">
        <v>54</v>
      </c>
      <c r="D176" s="265"/>
      <c r="E176" s="265"/>
      <c r="F176" s="284" t="s">
        <v>3022</v>
      </c>
      <c r="G176" s="265"/>
      <c r="H176" s="265" t="s">
        <v>3091</v>
      </c>
      <c r="I176" s="265" t="s">
        <v>3092</v>
      </c>
      <c r="J176" s="265">
        <v>1</v>
      </c>
      <c r="K176" s="306"/>
    </row>
    <row r="177" spans="2:11" ht="15" customHeight="1">
      <c r="B177" s="285"/>
      <c r="C177" s="265" t="s">
        <v>50</v>
      </c>
      <c r="D177" s="265"/>
      <c r="E177" s="265"/>
      <c r="F177" s="284" t="s">
        <v>3022</v>
      </c>
      <c r="G177" s="265"/>
      <c r="H177" s="265" t="s">
        <v>3093</v>
      </c>
      <c r="I177" s="265" t="s">
        <v>3024</v>
      </c>
      <c r="J177" s="265">
        <v>20</v>
      </c>
      <c r="K177" s="306"/>
    </row>
    <row r="178" spans="2:11" ht="15" customHeight="1">
      <c r="B178" s="285"/>
      <c r="C178" s="265" t="s">
        <v>147</v>
      </c>
      <c r="D178" s="265"/>
      <c r="E178" s="265"/>
      <c r="F178" s="284" t="s">
        <v>3022</v>
      </c>
      <c r="G178" s="265"/>
      <c r="H178" s="265" t="s">
        <v>3094</v>
      </c>
      <c r="I178" s="265" t="s">
        <v>3024</v>
      </c>
      <c r="J178" s="265">
        <v>255</v>
      </c>
      <c r="K178" s="306"/>
    </row>
    <row r="179" spans="2:11" ht="15" customHeight="1">
      <c r="B179" s="285"/>
      <c r="C179" s="265" t="s">
        <v>148</v>
      </c>
      <c r="D179" s="265"/>
      <c r="E179" s="265"/>
      <c r="F179" s="284" t="s">
        <v>3022</v>
      </c>
      <c r="G179" s="265"/>
      <c r="H179" s="265" t="s">
        <v>2987</v>
      </c>
      <c r="I179" s="265" t="s">
        <v>3024</v>
      </c>
      <c r="J179" s="265">
        <v>10</v>
      </c>
      <c r="K179" s="306"/>
    </row>
    <row r="180" spans="2:11" ht="15" customHeight="1">
      <c r="B180" s="285"/>
      <c r="C180" s="265" t="s">
        <v>149</v>
      </c>
      <c r="D180" s="265"/>
      <c r="E180" s="265"/>
      <c r="F180" s="284" t="s">
        <v>3022</v>
      </c>
      <c r="G180" s="265"/>
      <c r="H180" s="265" t="s">
        <v>3095</v>
      </c>
      <c r="I180" s="265" t="s">
        <v>3056</v>
      </c>
      <c r="J180" s="265"/>
      <c r="K180" s="306"/>
    </row>
    <row r="181" spans="2:11" ht="15" customHeight="1">
      <c r="B181" s="285"/>
      <c r="C181" s="265" t="s">
        <v>3096</v>
      </c>
      <c r="D181" s="265"/>
      <c r="E181" s="265"/>
      <c r="F181" s="284" t="s">
        <v>3022</v>
      </c>
      <c r="G181" s="265"/>
      <c r="H181" s="265" t="s">
        <v>3097</v>
      </c>
      <c r="I181" s="265" t="s">
        <v>3056</v>
      </c>
      <c r="J181" s="265"/>
      <c r="K181" s="306"/>
    </row>
    <row r="182" spans="2:11" ht="15" customHeight="1">
      <c r="B182" s="285"/>
      <c r="C182" s="265" t="s">
        <v>3085</v>
      </c>
      <c r="D182" s="265"/>
      <c r="E182" s="265"/>
      <c r="F182" s="284" t="s">
        <v>3022</v>
      </c>
      <c r="G182" s="265"/>
      <c r="H182" s="265" t="s">
        <v>3098</v>
      </c>
      <c r="I182" s="265" t="s">
        <v>3056</v>
      </c>
      <c r="J182" s="265"/>
      <c r="K182" s="306"/>
    </row>
    <row r="183" spans="2:11" ht="15" customHeight="1">
      <c r="B183" s="285"/>
      <c r="C183" s="265" t="s">
        <v>151</v>
      </c>
      <c r="D183" s="265"/>
      <c r="E183" s="265"/>
      <c r="F183" s="284" t="s">
        <v>3028</v>
      </c>
      <c r="G183" s="265"/>
      <c r="H183" s="265" t="s">
        <v>3099</v>
      </c>
      <c r="I183" s="265" t="s">
        <v>3024</v>
      </c>
      <c r="J183" s="265">
        <v>50</v>
      </c>
      <c r="K183" s="306"/>
    </row>
    <row r="184" spans="2:11" ht="15" customHeight="1">
      <c r="B184" s="285"/>
      <c r="C184" s="265" t="s">
        <v>3100</v>
      </c>
      <c r="D184" s="265"/>
      <c r="E184" s="265"/>
      <c r="F184" s="284" t="s">
        <v>3028</v>
      </c>
      <c r="G184" s="265"/>
      <c r="H184" s="265" t="s">
        <v>3101</v>
      </c>
      <c r="I184" s="265" t="s">
        <v>3102</v>
      </c>
      <c r="J184" s="265"/>
      <c r="K184" s="306"/>
    </row>
    <row r="185" spans="2:11" ht="15" customHeight="1">
      <c r="B185" s="285"/>
      <c r="C185" s="265" t="s">
        <v>3103</v>
      </c>
      <c r="D185" s="265"/>
      <c r="E185" s="265"/>
      <c r="F185" s="284" t="s">
        <v>3028</v>
      </c>
      <c r="G185" s="265"/>
      <c r="H185" s="265" t="s">
        <v>3104</v>
      </c>
      <c r="I185" s="265" t="s">
        <v>3102</v>
      </c>
      <c r="J185" s="265"/>
      <c r="K185" s="306"/>
    </row>
    <row r="186" spans="2:11" ht="15" customHeight="1">
      <c r="B186" s="285"/>
      <c r="C186" s="265" t="s">
        <v>3105</v>
      </c>
      <c r="D186" s="265"/>
      <c r="E186" s="265"/>
      <c r="F186" s="284" t="s">
        <v>3028</v>
      </c>
      <c r="G186" s="265"/>
      <c r="H186" s="265" t="s">
        <v>3106</v>
      </c>
      <c r="I186" s="265" t="s">
        <v>3102</v>
      </c>
      <c r="J186" s="265"/>
      <c r="K186" s="306"/>
    </row>
    <row r="187" spans="2:11" ht="15" customHeight="1">
      <c r="B187" s="285"/>
      <c r="C187" s="318" t="s">
        <v>3107</v>
      </c>
      <c r="D187" s="265"/>
      <c r="E187" s="265"/>
      <c r="F187" s="284" t="s">
        <v>3028</v>
      </c>
      <c r="G187" s="265"/>
      <c r="H187" s="265" t="s">
        <v>3108</v>
      </c>
      <c r="I187" s="265" t="s">
        <v>3109</v>
      </c>
      <c r="J187" s="319" t="s">
        <v>3110</v>
      </c>
      <c r="K187" s="306"/>
    </row>
    <row r="188" spans="2:11" ht="15" customHeight="1">
      <c r="B188" s="285"/>
      <c r="C188" s="270" t="s">
        <v>39</v>
      </c>
      <c r="D188" s="265"/>
      <c r="E188" s="265"/>
      <c r="F188" s="284" t="s">
        <v>3022</v>
      </c>
      <c r="G188" s="265"/>
      <c r="H188" s="261" t="s">
        <v>3111</v>
      </c>
      <c r="I188" s="265" t="s">
        <v>3112</v>
      </c>
      <c r="J188" s="265"/>
      <c r="K188" s="306"/>
    </row>
    <row r="189" spans="2:11" ht="15" customHeight="1">
      <c r="B189" s="285"/>
      <c r="C189" s="270" t="s">
        <v>3113</v>
      </c>
      <c r="D189" s="265"/>
      <c r="E189" s="265"/>
      <c r="F189" s="284" t="s">
        <v>3022</v>
      </c>
      <c r="G189" s="265"/>
      <c r="H189" s="265" t="s">
        <v>3114</v>
      </c>
      <c r="I189" s="265" t="s">
        <v>3056</v>
      </c>
      <c r="J189" s="265"/>
      <c r="K189" s="306"/>
    </row>
    <row r="190" spans="2:11" ht="15" customHeight="1">
      <c r="B190" s="285"/>
      <c r="C190" s="270" t="s">
        <v>3115</v>
      </c>
      <c r="D190" s="265"/>
      <c r="E190" s="265"/>
      <c r="F190" s="284" t="s">
        <v>3022</v>
      </c>
      <c r="G190" s="265"/>
      <c r="H190" s="265" t="s">
        <v>3116</v>
      </c>
      <c r="I190" s="265" t="s">
        <v>3056</v>
      </c>
      <c r="J190" s="265"/>
      <c r="K190" s="306"/>
    </row>
    <row r="191" spans="2:11" ht="15" customHeight="1">
      <c r="B191" s="285"/>
      <c r="C191" s="270" t="s">
        <v>3117</v>
      </c>
      <c r="D191" s="265"/>
      <c r="E191" s="265"/>
      <c r="F191" s="284" t="s">
        <v>3028</v>
      </c>
      <c r="G191" s="265"/>
      <c r="H191" s="265" t="s">
        <v>3118</v>
      </c>
      <c r="I191" s="265" t="s">
        <v>3056</v>
      </c>
      <c r="J191" s="265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61"/>
      <c r="C193" s="265"/>
      <c r="D193" s="265"/>
      <c r="E193" s="265"/>
      <c r="F193" s="284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4"/>
      <c r="G194" s="265"/>
      <c r="H194" s="265"/>
      <c r="I194" s="265"/>
      <c r="J194" s="265"/>
      <c r="K194" s="261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380" t="s">
        <v>3119</v>
      </c>
      <c r="D197" s="380"/>
      <c r="E197" s="380"/>
      <c r="F197" s="380"/>
      <c r="G197" s="380"/>
      <c r="H197" s="380"/>
      <c r="I197" s="380"/>
      <c r="J197" s="380"/>
      <c r="K197" s="257"/>
    </row>
    <row r="198" spans="2:11" ht="25.5" customHeight="1">
      <c r="B198" s="256"/>
      <c r="C198" s="321" t="s">
        <v>3120</v>
      </c>
      <c r="D198" s="321"/>
      <c r="E198" s="321"/>
      <c r="F198" s="321" t="s">
        <v>3121</v>
      </c>
      <c r="G198" s="322"/>
      <c r="H198" s="385" t="s">
        <v>3122</v>
      </c>
      <c r="I198" s="385"/>
      <c r="J198" s="385"/>
      <c r="K198" s="257"/>
    </row>
    <row r="199" spans="2:11" ht="5.25" customHeight="1">
      <c r="B199" s="285"/>
      <c r="C199" s="282"/>
      <c r="D199" s="282"/>
      <c r="E199" s="282"/>
      <c r="F199" s="282"/>
      <c r="G199" s="265"/>
      <c r="H199" s="282"/>
      <c r="I199" s="282"/>
      <c r="J199" s="282"/>
      <c r="K199" s="306"/>
    </row>
    <row r="200" spans="2:11" ht="15" customHeight="1">
      <c r="B200" s="285"/>
      <c r="C200" s="265" t="s">
        <v>3112</v>
      </c>
      <c r="D200" s="265"/>
      <c r="E200" s="265"/>
      <c r="F200" s="284" t="s">
        <v>40</v>
      </c>
      <c r="G200" s="265"/>
      <c r="H200" s="382" t="s">
        <v>3123</v>
      </c>
      <c r="I200" s="382"/>
      <c r="J200" s="382"/>
      <c r="K200" s="306"/>
    </row>
    <row r="201" spans="2:11" ht="15" customHeight="1">
      <c r="B201" s="285"/>
      <c r="C201" s="291"/>
      <c r="D201" s="265"/>
      <c r="E201" s="265"/>
      <c r="F201" s="284" t="s">
        <v>41</v>
      </c>
      <c r="G201" s="265"/>
      <c r="H201" s="382" t="s">
        <v>3124</v>
      </c>
      <c r="I201" s="382"/>
      <c r="J201" s="382"/>
      <c r="K201" s="306"/>
    </row>
    <row r="202" spans="2:11" ht="15" customHeight="1">
      <c r="B202" s="285"/>
      <c r="C202" s="291"/>
      <c r="D202" s="265"/>
      <c r="E202" s="265"/>
      <c r="F202" s="284" t="s">
        <v>44</v>
      </c>
      <c r="G202" s="265"/>
      <c r="H202" s="382" t="s">
        <v>3125</v>
      </c>
      <c r="I202" s="382"/>
      <c r="J202" s="382"/>
      <c r="K202" s="306"/>
    </row>
    <row r="203" spans="2:11" ht="15" customHeight="1">
      <c r="B203" s="285"/>
      <c r="C203" s="265"/>
      <c r="D203" s="265"/>
      <c r="E203" s="265"/>
      <c r="F203" s="284" t="s">
        <v>42</v>
      </c>
      <c r="G203" s="265"/>
      <c r="H203" s="382" t="s">
        <v>3126</v>
      </c>
      <c r="I203" s="382"/>
      <c r="J203" s="382"/>
      <c r="K203" s="306"/>
    </row>
    <row r="204" spans="2:11" ht="15" customHeight="1">
      <c r="B204" s="285"/>
      <c r="C204" s="265"/>
      <c r="D204" s="265"/>
      <c r="E204" s="265"/>
      <c r="F204" s="284" t="s">
        <v>43</v>
      </c>
      <c r="G204" s="265"/>
      <c r="H204" s="382" t="s">
        <v>3127</v>
      </c>
      <c r="I204" s="382"/>
      <c r="J204" s="382"/>
      <c r="K204" s="306"/>
    </row>
    <row r="205" spans="2:11" ht="15" customHeight="1">
      <c r="B205" s="285"/>
      <c r="C205" s="265"/>
      <c r="D205" s="265"/>
      <c r="E205" s="265"/>
      <c r="F205" s="284"/>
      <c r="G205" s="265"/>
      <c r="H205" s="265"/>
      <c r="I205" s="265"/>
      <c r="J205" s="265"/>
      <c r="K205" s="306"/>
    </row>
    <row r="206" spans="2:11" ht="15" customHeight="1">
      <c r="B206" s="285"/>
      <c r="C206" s="265" t="s">
        <v>3068</v>
      </c>
      <c r="D206" s="265"/>
      <c r="E206" s="265"/>
      <c r="F206" s="284" t="s">
        <v>76</v>
      </c>
      <c r="G206" s="265"/>
      <c r="H206" s="382" t="s">
        <v>3128</v>
      </c>
      <c r="I206" s="382"/>
      <c r="J206" s="382"/>
      <c r="K206" s="306"/>
    </row>
    <row r="207" spans="2:11" ht="15" customHeight="1">
      <c r="B207" s="285"/>
      <c r="C207" s="291"/>
      <c r="D207" s="265"/>
      <c r="E207" s="265"/>
      <c r="F207" s="284" t="s">
        <v>2966</v>
      </c>
      <c r="G207" s="265"/>
      <c r="H207" s="382" t="s">
        <v>2967</v>
      </c>
      <c r="I207" s="382"/>
      <c r="J207" s="382"/>
      <c r="K207" s="306"/>
    </row>
    <row r="208" spans="2:11" ht="15" customHeight="1">
      <c r="B208" s="285"/>
      <c r="C208" s="265"/>
      <c r="D208" s="265"/>
      <c r="E208" s="265"/>
      <c r="F208" s="284" t="s">
        <v>2964</v>
      </c>
      <c r="G208" s="265"/>
      <c r="H208" s="382" t="s">
        <v>3129</v>
      </c>
      <c r="I208" s="382"/>
      <c r="J208" s="382"/>
      <c r="K208" s="306"/>
    </row>
    <row r="209" spans="2:11" ht="15" customHeight="1">
      <c r="B209" s="323"/>
      <c r="C209" s="291"/>
      <c r="D209" s="291"/>
      <c r="E209" s="291"/>
      <c r="F209" s="284" t="s">
        <v>2968</v>
      </c>
      <c r="G209" s="270"/>
      <c r="H209" s="386" t="s">
        <v>2969</v>
      </c>
      <c r="I209" s="386"/>
      <c r="J209" s="386"/>
      <c r="K209" s="324"/>
    </row>
    <row r="210" spans="2:11" ht="15" customHeight="1">
      <c r="B210" s="323"/>
      <c r="C210" s="291"/>
      <c r="D210" s="291"/>
      <c r="E210" s="291"/>
      <c r="F210" s="284" t="s">
        <v>2970</v>
      </c>
      <c r="G210" s="270"/>
      <c r="H210" s="386" t="s">
        <v>3130</v>
      </c>
      <c r="I210" s="386"/>
      <c r="J210" s="386"/>
      <c r="K210" s="324"/>
    </row>
    <row r="211" spans="2:11" ht="15" customHeight="1">
      <c r="B211" s="323"/>
      <c r="C211" s="291"/>
      <c r="D211" s="291"/>
      <c r="E211" s="291"/>
      <c r="F211" s="325"/>
      <c r="G211" s="270"/>
      <c r="H211" s="326"/>
      <c r="I211" s="326"/>
      <c r="J211" s="326"/>
      <c r="K211" s="324"/>
    </row>
    <row r="212" spans="2:11" ht="15" customHeight="1">
      <c r="B212" s="323"/>
      <c r="C212" s="265" t="s">
        <v>3092</v>
      </c>
      <c r="D212" s="291"/>
      <c r="E212" s="291"/>
      <c r="F212" s="284">
        <v>1</v>
      </c>
      <c r="G212" s="270"/>
      <c r="H212" s="386" t="s">
        <v>3131</v>
      </c>
      <c r="I212" s="386"/>
      <c r="J212" s="386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70"/>
      <c r="H213" s="386" t="s">
        <v>3132</v>
      </c>
      <c r="I213" s="386"/>
      <c r="J213" s="386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70"/>
      <c r="H214" s="386" t="s">
        <v>3133</v>
      </c>
      <c r="I214" s="386"/>
      <c r="J214" s="386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70"/>
      <c r="H215" s="386" t="s">
        <v>3134</v>
      </c>
      <c r="I215" s="386"/>
      <c r="J215" s="386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78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s="1" customFormat="1" ht="15">
      <c r="B8" s="41"/>
      <c r="C8" s="42"/>
      <c r="D8" s="37" t="s">
        <v>135</v>
      </c>
      <c r="E8" s="42"/>
      <c r="F8" s="42"/>
      <c r="G8" s="42"/>
      <c r="H8" s="42"/>
      <c r="I8" s="113"/>
      <c r="J8" s="42"/>
      <c r="K8" s="45"/>
    </row>
    <row r="9" spans="2:11" s="1" customFormat="1" ht="36.95" customHeight="1">
      <c r="B9" s="41"/>
      <c r="C9" s="42"/>
      <c r="D9" s="42"/>
      <c r="E9" s="377" t="s">
        <v>136</v>
      </c>
      <c r="F9" s="378"/>
      <c r="G9" s="378"/>
      <c r="H9" s="378"/>
      <c r="I9" s="113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03.05.2017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24</v>
      </c>
      <c r="F15" s="42"/>
      <c r="G15" s="42"/>
      <c r="H15" s="42"/>
      <c r="I15" s="114" t="s">
        <v>29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24</v>
      </c>
      <c r="F21" s="42"/>
      <c r="G21" s="42"/>
      <c r="H21" s="42"/>
      <c r="I21" s="114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13"/>
      <c r="J23" s="42"/>
      <c r="K23" s="45"/>
    </row>
    <row r="24" spans="2:11" s="7" customFormat="1" ht="22.5" customHeight="1">
      <c r="B24" s="116"/>
      <c r="C24" s="117"/>
      <c r="D24" s="117"/>
      <c r="E24" s="364" t="s">
        <v>5</v>
      </c>
      <c r="F24" s="364"/>
      <c r="G24" s="364"/>
      <c r="H24" s="364"/>
      <c r="I24" s="118"/>
      <c r="J24" s="117"/>
      <c r="K24" s="119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35</v>
      </c>
      <c r="E27" s="42"/>
      <c r="F27" s="42"/>
      <c r="G27" s="42"/>
      <c r="H27" s="42"/>
      <c r="I27" s="113"/>
      <c r="J27" s="123">
        <f>ROUND(J79,2)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24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25">
        <f>ROUND(SUM(BE79:BE90),2)</f>
        <v>0</v>
      </c>
      <c r="G30" s="42"/>
      <c r="H30" s="42"/>
      <c r="I30" s="126">
        <v>0.21</v>
      </c>
      <c r="J30" s="125">
        <f>ROUND(ROUND((SUM(BE79:BE90)),2)*I30,2)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25">
        <f>ROUND(SUM(BF79:BF90),2)</f>
        <v>0</v>
      </c>
      <c r="G31" s="42"/>
      <c r="H31" s="42"/>
      <c r="I31" s="126">
        <v>0.15</v>
      </c>
      <c r="J31" s="125">
        <f>ROUND(ROUND((SUM(BF79:BF90)),2)*I31,2)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42</v>
      </c>
      <c r="F32" s="125">
        <f>ROUND(SUM(BG79:BG90),2)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43</v>
      </c>
      <c r="F33" s="125">
        <f>ROUND(SUM(BH79:BH90),2)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</v>
      </c>
      <c r="F34" s="125">
        <f>ROUND(SUM(BI79:BI90),2)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45</v>
      </c>
      <c r="E36" s="71"/>
      <c r="F36" s="71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" customHeight="1">
      <c r="B42" s="41"/>
      <c r="C42" s="30" t="s">
        <v>137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2.5" customHeight="1">
      <c r="B45" s="41"/>
      <c r="C45" s="42"/>
      <c r="D45" s="42"/>
      <c r="E45" s="375" t="str">
        <f>E7</f>
        <v>Mateřská školka Košetice</v>
      </c>
      <c r="F45" s="376"/>
      <c r="G45" s="376"/>
      <c r="H45" s="376"/>
      <c r="I45" s="113"/>
      <c r="J45" s="42"/>
      <c r="K45" s="45"/>
    </row>
    <row r="46" spans="2:11" s="1" customFormat="1" ht="14.45" customHeight="1">
      <c r="B46" s="41"/>
      <c r="C46" s="37" t="s">
        <v>135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3.25" customHeight="1">
      <c r="B47" s="41"/>
      <c r="C47" s="42"/>
      <c r="D47" s="42"/>
      <c r="E47" s="377" t="str">
        <f>E9</f>
        <v>00 - Vedlejší rozpočtové náklady</v>
      </c>
      <c r="F47" s="378"/>
      <c r="G47" s="378"/>
      <c r="H47" s="378"/>
      <c r="I47" s="113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4" t="s">
        <v>25</v>
      </c>
      <c r="J49" s="115" t="str">
        <f>IF(J12="","",J12)</f>
        <v>03.05.2017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4" t="s">
        <v>32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11" s="1" customFormat="1" ht="29.25" customHeight="1">
      <c r="B54" s="41"/>
      <c r="C54" s="137" t="s">
        <v>138</v>
      </c>
      <c r="D54" s="127"/>
      <c r="E54" s="127"/>
      <c r="F54" s="127"/>
      <c r="G54" s="127"/>
      <c r="H54" s="127"/>
      <c r="I54" s="138"/>
      <c r="J54" s="139" t="s">
        <v>139</v>
      </c>
      <c r="K54" s="140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140</v>
      </c>
      <c r="D56" s="42"/>
      <c r="E56" s="42"/>
      <c r="F56" s="42"/>
      <c r="G56" s="42"/>
      <c r="H56" s="42"/>
      <c r="I56" s="113"/>
      <c r="J56" s="123">
        <f>J79</f>
        <v>0</v>
      </c>
      <c r="K56" s="45"/>
      <c r="AU56" s="24" t="s">
        <v>141</v>
      </c>
    </row>
    <row r="57" spans="2:11" s="8" customFormat="1" ht="24.95" customHeight="1">
      <c r="B57" s="142"/>
      <c r="C57" s="143"/>
      <c r="D57" s="144" t="s">
        <v>142</v>
      </c>
      <c r="E57" s="145"/>
      <c r="F57" s="145"/>
      <c r="G57" s="145"/>
      <c r="H57" s="145"/>
      <c r="I57" s="146"/>
      <c r="J57" s="147">
        <f>J80</f>
        <v>0</v>
      </c>
      <c r="K57" s="148"/>
    </row>
    <row r="58" spans="2:11" s="9" customFormat="1" ht="19.9" customHeight="1">
      <c r="B58" s="149"/>
      <c r="C58" s="150"/>
      <c r="D58" s="151" t="s">
        <v>143</v>
      </c>
      <c r="E58" s="152"/>
      <c r="F58" s="152"/>
      <c r="G58" s="152"/>
      <c r="H58" s="152"/>
      <c r="I58" s="153"/>
      <c r="J58" s="154">
        <f>J81</f>
        <v>0</v>
      </c>
      <c r="K58" s="155"/>
    </row>
    <row r="59" spans="2:11" s="9" customFormat="1" ht="19.9" customHeight="1">
      <c r="B59" s="149"/>
      <c r="C59" s="150"/>
      <c r="D59" s="151" t="s">
        <v>144</v>
      </c>
      <c r="E59" s="152"/>
      <c r="F59" s="152"/>
      <c r="G59" s="152"/>
      <c r="H59" s="152"/>
      <c r="I59" s="153"/>
      <c r="J59" s="154">
        <f>J89</f>
        <v>0</v>
      </c>
      <c r="K59" s="155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3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34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35"/>
      <c r="J65" s="60"/>
      <c r="K65" s="60"/>
      <c r="L65" s="41"/>
    </row>
    <row r="66" spans="2:12" s="1" customFormat="1" ht="36.95" customHeight="1">
      <c r="B66" s="41"/>
      <c r="C66" s="61" t="s">
        <v>145</v>
      </c>
      <c r="L66" s="41"/>
    </row>
    <row r="67" spans="2:12" s="1" customFormat="1" ht="6.95" customHeight="1">
      <c r="B67" s="41"/>
      <c r="L67" s="41"/>
    </row>
    <row r="68" spans="2:12" s="1" customFormat="1" ht="14.45" customHeight="1">
      <c r="B68" s="41"/>
      <c r="C68" s="63" t="s">
        <v>19</v>
      </c>
      <c r="L68" s="41"/>
    </row>
    <row r="69" spans="2:12" s="1" customFormat="1" ht="22.5" customHeight="1">
      <c r="B69" s="41"/>
      <c r="E69" s="371" t="str">
        <f>E7</f>
        <v>Mateřská školka Košetice</v>
      </c>
      <c r="F69" s="372"/>
      <c r="G69" s="372"/>
      <c r="H69" s="372"/>
      <c r="L69" s="41"/>
    </row>
    <row r="70" spans="2:12" s="1" customFormat="1" ht="14.45" customHeight="1">
      <c r="B70" s="41"/>
      <c r="C70" s="63" t="s">
        <v>135</v>
      </c>
      <c r="L70" s="41"/>
    </row>
    <row r="71" spans="2:12" s="1" customFormat="1" ht="23.25" customHeight="1">
      <c r="B71" s="41"/>
      <c r="E71" s="345" t="str">
        <f>E9</f>
        <v>00 - Vedlejší rozpočtové náklady</v>
      </c>
      <c r="F71" s="373"/>
      <c r="G71" s="373"/>
      <c r="H71" s="373"/>
      <c r="L71" s="41"/>
    </row>
    <row r="72" spans="2:12" s="1" customFormat="1" ht="6.95" customHeight="1">
      <c r="B72" s="41"/>
      <c r="L72" s="41"/>
    </row>
    <row r="73" spans="2:12" s="1" customFormat="1" ht="18" customHeight="1">
      <c r="B73" s="41"/>
      <c r="C73" s="63" t="s">
        <v>23</v>
      </c>
      <c r="F73" s="156" t="str">
        <f>F12</f>
        <v xml:space="preserve"> </v>
      </c>
      <c r="I73" s="157" t="s">
        <v>25</v>
      </c>
      <c r="J73" s="67" t="str">
        <f>IF(J12="","",J12)</f>
        <v>03.05.2017</v>
      </c>
      <c r="L73" s="41"/>
    </row>
    <row r="74" spans="2:12" s="1" customFormat="1" ht="6.95" customHeight="1">
      <c r="B74" s="41"/>
      <c r="L74" s="41"/>
    </row>
    <row r="75" spans="2:12" s="1" customFormat="1" ht="15">
      <c r="B75" s="41"/>
      <c r="C75" s="63" t="s">
        <v>27</v>
      </c>
      <c r="F75" s="156" t="str">
        <f>E15</f>
        <v xml:space="preserve"> </v>
      </c>
      <c r="I75" s="157" t="s">
        <v>32</v>
      </c>
      <c r="J75" s="156" t="str">
        <f>E21</f>
        <v xml:space="preserve"> </v>
      </c>
      <c r="L75" s="41"/>
    </row>
    <row r="76" spans="2:12" s="1" customFormat="1" ht="14.45" customHeight="1">
      <c r="B76" s="41"/>
      <c r="C76" s="63" t="s">
        <v>30</v>
      </c>
      <c r="F76" s="156" t="str">
        <f>IF(E18="","",E18)</f>
        <v/>
      </c>
      <c r="L76" s="41"/>
    </row>
    <row r="77" spans="2:12" s="1" customFormat="1" ht="10.35" customHeight="1">
      <c r="B77" s="41"/>
      <c r="L77" s="41"/>
    </row>
    <row r="78" spans="2:20" s="10" customFormat="1" ht="29.25" customHeight="1">
      <c r="B78" s="158"/>
      <c r="C78" s="159" t="s">
        <v>146</v>
      </c>
      <c r="D78" s="160" t="s">
        <v>54</v>
      </c>
      <c r="E78" s="160" t="s">
        <v>50</v>
      </c>
      <c r="F78" s="160" t="s">
        <v>147</v>
      </c>
      <c r="G78" s="160" t="s">
        <v>148</v>
      </c>
      <c r="H78" s="160" t="s">
        <v>149</v>
      </c>
      <c r="I78" s="161" t="s">
        <v>150</v>
      </c>
      <c r="J78" s="160" t="s">
        <v>139</v>
      </c>
      <c r="K78" s="162" t="s">
        <v>151</v>
      </c>
      <c r="L78" s="158"/>
      <c r="M78" s="73" t="s">
        <v>152</v>
      </c>
      <c r="N78" s="74" t="s">
        <v>39</v>
      </c>
      <c r="O78" s="74" t="s">
        <v>153</v>
      </c>
      <c r="P78" s="74" t="s">
        <v>154</v>
      </c>
      <c r="Q78" s="74" t="s">
        <v>155</v>
      </c>
      <c r="R78" s="74" t="s">
        <v>156</v>
      </c>
      <c r="S78" s="74" t="s">
        <v>157</v>
      </c>
      <c r="T78" s="75" t="s">
        <v>158</v>
      </c>
    </row>
    <row r="79" spans="2:63" s="1" customFormat="1" ht="29.25" customHeight="1">
      <c r="B79" s="41"/>
      <c r="C79" s="77" t="s">
        <v>140</v>
      </c>
      <c r="J79" s="163">
        <f>BK79</f>
        <v>0</v>
      </c>
      <c r="L79" s="41"/>
      <c r="M79" s="76"/>
      <c r="N79" s="68"/>
      <c r="O79" s="68"/>
      <c r="P79" s="164">
        <f>P80</f>
        <v>0</v>
      </c>
      <c r="Q79" s="68"/>
      <c r="R79" s="164">
        <f>R80</f>
        <v>0</v>
      </c>
      <c r="S79" s="68"/>
      <c r="T79" s="165">
        <f>T80</f>
        <v>0</v>
      </c>
      <c r="AT79" s="24" t="s">
        <v>68</v>
      </c>
      <c r="AU79" s="24" t="s">
        <v>141</v>
      </c>
      <c r="BK79" s="166">
        <f>BK80</f>
        <v>0</v>
      </c>
    </row>
    <row r="80" spans="2:63" s="11" customFormat="1" ht="37.35" customHeight="1">
      <c r="B80" s="167"/>
      <c r="D80" s="168" t="s">
        <v>68</v>
      </c>
      <c r="E80" s="169" t="s">
        <v>159</v>
      </c>
      <c r="F80" s="169" t="s">
        <v>75</v>
      </c>
      <c r="I80" s="170"/>
      <c r="J80" s="171">
        <f>BK80</f>
        <v>0</v>
      </c>
      <c r="L80" s="167"/>
      <c r="M80" s="172"/>
      <c r="N80" s="173"/>
      <c r="O80" s="173"/>
      <c r="P80" s="174">
        <f>P81+P89</f>
        <v>0</v>
      </c>
      <c r="Q80" s="173"/>
      <c r="R80" s="174">
        <f>R81+R89</f>
        <v>0</v>
      </c>
      <c r="S80" s="173"/>
      <c r="T80" s="175">
        <f>T81+T89</f>
        <v>0</v>
      </c>
      <c r="AR80" s="168" t="s">
        <v>160</v>
      </c>
      <c r="AT80" s="176" t="s">
        <v>68</v>
      </c>
      <c r="AU80" s="176" t="s">
        <v>69</v>
      </c>
      <c r="AY80" s="168" t="s">
        <v>161</v>
      </c>
      <c r="BK80" s="177">
        <f>BK81+BK89</f>
        <v>0</v>
      </c>
    </row>
    <row r="81" spans="2:63" s="11" customFormat="1" ht="19.9" customHeight="1">
      <c r="B81" s="167"/>
      <c r="D81" s="178" t="s">
        <v>68</v>
      </c>
      <c r="E81" s="179" t="s">
        <v>162</v>
      </c>
      <c r="F81" s="179" t="s">
        <v>163</v>
      </c>
      <c r="I81" s="170"/>
      <c r="J81" s="180">
        <f>BK81</f>
        <v>0</v>
      </c>
      <c r="L81" s="167"/>
      <c r="M81" s="172"/>
      <c r="N81" s="173"/>
      <c r="O81" s="173"/>
      <c r="P81" s="174">
        <f>SUM(P82:P88)</f>
        <v>0</v>
      </c>
      <c r="Q81" s="173"/>
      <c r="R81" s="174">
        <f>SUM(R82:R88)</f>
        <v>0</v>
      </c>
      <c r="S81" s="173"/>
      <c r="T81" s="175">
        <f>SUM(T82:T88)</f>
        <v>0</v>
      </c>
      <c r="AR81" s="168" t="s">
        <v>160</v>
      </c>
      <c r="AT81" s="176" t="s">
        <v>68</v>
      </c>
      <c r="AU81" s="176" t="s">
        <v>77</v>
      </c>
      <c r="AY81" s="168" t="s">
        <v>161</v>
      </c>
      <c r="BK81" s="177">
        <f>SUM(BK82:BK88)</f>
        <v>0</v>
      </c>
    </row>
    <row r="82" spans="2:65" s="1" customFormat="1" ht="22.5" customHeight="1">
      <c r="B82" s="181"/>
      <c r="C82" s="182" t="s">
        <v>164</v>
      </c>
      <c r="D82" s="182" t="s">
        <v>165</v>
      </c>
      <c r="E82" s="183" t="s">
        <v>166</v>
      </c>
      <c r="F82" s="184" t="s">
        <v>167</v>
      </c>
      <c r="G82" s="185" t="s">
        <v>168</v>
      </c>
      <c r="H82" s="186">
        <v>1</v>
      </c>
      <c r="I82" s="187"/>
      <c r="J82" s="188">
        <f aca="true" t="shared" si="0" ref="J82:J88">ROUND(I82*H82,2)</f>
        <v>0</v>
      </c>
      <c r="K82" s="184" t="s">
        <v>169</v>
      </c>
      <c r="L82" s="41"/>
      <c r="M82" s="189" t="s">
        <v>5</v>
      </c>
      <c r="N82" s="190" t="s">
        <v>40</v>
      </c>
      <c r="O82" s="42"/>
      <c r="P82" s="191">
        <f aca="true" t="shared" si="1" ref="P82:P88">O82*H82</f>
        <v>0</v>
      </c>
      <c r="Q82" s="191">
        <v>0</v>
      </c>
      <c r="R82" s="191">
        <f aca="true" t="shared" si="2" ref="R82:R88">Q82*H82</f>
        <v>0</v>
      </c>
      <c r="S82" s="191">
        <v>0</v>
      </c>
      <c r="T82" s="192">
        <f aca="true" t="shared" si="3" ref="T82:T88">S82*H82</f>
        <v>0</v>
      </c>
      <c r="AR82" s="24" t="s">
        <v>170</v>
      </c>
      <c r="AT82" s="24" t="s">
        <v>165</v>
      </c>
      <c r="AU82" s="24" t="s">
        <v>79</v>
      </c>
      <c r="AY82" s="24" t="s">
        <v>161</v>
      </c>
      <c r="BE82" s="193">
        <f aca="true" t="shared" si="4" ref="BE82:BE88">IF(N82="základní",J82,0)</f>
        <v>0</v>
      </c>
      <c r="BF82" s="193">
        <f aca="true" t="shared" si="5" ref="BF82:BF88">IF(N82="snížená",J82,0)</f>
        <v>0</v>
      </c>
      <c r="BG82" s="193">
        <f aca="true" t="shared" si="6" ref="BG82:BG88">IF(N82="zákl. přenesená",J82,0)</f>
        <v>0</v>
      </c>
      <c r="BH82" s="193">
        <f aca="true" t="shared" si="7" ref="BH82:BH88">IF(N82="sníž. přenesená",J82,0)</f>
        <v>0</v>
      </c>
      <c r="BI82" s="193">
        <f aca="true" t="shared" si="8" ref="BI82:BI88">IF(N82="nulová",J82,0)</f>
        <v>0</v>
      </c>
      <c r="BJ82" s="24" t="s">
        <v>77</v>
      </c>
      <c r="BK82" s="193">
        <f aca="true" t="shared" si="9" ref="BK82:BK88">ROUND(I82*H82,2)</f>
        <v>0</v>
      </c>
      <c r="BL82" s="24" t="s">
        <v>170</v>
      </c>
      <c r="BM82" s="24" t="s">
        <v>171</v>
      </c>
    </row>
    <row r="83" spans="2:65" s="1" customFormat="1" ht="22.5" customHeight="1">
      <c r="B83" s="181"/>
      <c r="C83" s="182" t="s">
        <v>172</v>
      </c>
      <c r="D83" s="182" t="s">
        <v>165</v>
      </c>
      <c r="E83" s="183" t="s">
        <v>173</v>
      </c>
      <c r="F83" s="184" t="s">
        <v>174</v>
      </c>
      <c r="G83" s="185" t="s">
        <v>168</v>
      </c>
      <c r="H83" s="186">
        <v>1</v>
      </c>
      <c r="I83" s="187"/>
      <c r="J83" s="188">
        <f t="shared" si="0"/>
        <v>0</v>
      </c>
      <c r="K83" s="184" t="s">
        <v>169</v>
      </c>
      <c r="L83" s="41"/>
      <c r="M83" s="189" t="s">
        <v>5</v>
      </c>
      <c r="N83" s="190" t="s">
        <v>40</v>
      </c>
      <c r="O83" s="42"/>
      <c r="P83" s="191">
        <f t="shared" si="1"/>
        <v>0</v>
      </c>
      <c r="Q83" s="191">
        <v>0</v>
      </c>
      <c r="R83" s="191">
        <f t="shared" si="2"/>
        <v>0</v>
      </c>
      <c r="S83" s="191">
        <v>0</v>
      </c>
      <c r="T83" s="192">
        <f t="shared" si="3"/>
        <v>0</v>
      </c>
      <c r="AR83" s="24" t="s">
        <v>170</v>
      </c>
      <c r="AT83" s="24" t="s">
        <v>165</v>
      </c>
      <c r="AU83" s="24" t="s">
        <v>79</v>
      </c>
      <c r="AY83" s="24" t="s">
        <v>161</v>
      </c>
      <c r="BE83" s="193">
        <f t="shared" si="4"/>
        <v>0</v>
      </c>
      <c r="BF83" s="193">
        <f t="shared" si="5"/>
        <v>0</v>
      </c>
      <c r="BG83" s="193">
        <f t="shared" si="6"/>
        <v>0</v>
      </c>
      <c r="BH83" s="193">
        <f t="shared" si="7"/>
        <v>0</v>
      </c>
      <c r="BI83" s="193">
        <f t="shared" si="8"/>
        <v>0</v>
      </c>
      <c r="BJ83" s="24" t="s">
        <v>77</v>
      </c>
      <c r="BK83" s="193">
        <f t="shared" si="9"/>
        <v>0</v>
      </c>
      <c r="BL83" s="24" t="s">
        <v>170</v>
      </c>
      <c r="BM83" s="24" t="s">
        <v>175</v>
      </c>
    </row>
    <row r="84" spans="2:65" s="1" customFormat="1" ht="22.5" customHeight="1">
      <c r="B84" s="181"/>
      <c r="C84" s="182" t="s">
        <v>176</v>
      </c>
      <c r="D84" s="182" t="s">
        <v>165</v>
      </c>
      <c r="E84" s="183" t="s">
        <v>177</v>
      </c>
      <c r="F84" s="184" t="s">
        <v>178</v>
      </c>
      <c r="G84" s="185" t="s">
        <v>168</v>
      </c>
      <c r="H84" s="186">
        <v>1</v>
      </c>
      <c r="I84" s="187"/>
      <c r="J84" s="188">
        <f t="shared" si="0"/>
        <v>0</v>
      </c>
      <c r="K84" s="184" t="s">
        <v>169</v>
      </c>
      <c r="L84" s="41"/>
      <c r="M84" s="189" t="s">
        <v>5</v>
      </c>
      <c r="N84" s="190" t="s">
        <v>40</v>
      </c>
      <c r="O84" s="42"/>
      <c r="P84" s="191">
        <f t="shared" si="1"/>
        <v>0</v>
      </c>
      <c r="Q84" s="191">
        <v>0</v>
      </c>
      <c r="R84" s="191">
        <f t="shared" si="2"/>
        <v>0</v>
      </c>
      <c r="S84" s="191">
        <v>0</v>
      </c>
      <c r="T84" s="192">
        <f t="shared" si="3"/>
        <v>0</v>
      </c>
      <c r="AR84" s="24" t="s">
        <v>170</v>
      </c>
      <c r="AT84" s="24" t="s">
        <v>165</v>
      </c>
      <c r="AU84" s="24" t="s">
        <v>79</v>
      </c>
      <c r="AY84" s="24" t="s">
        <v>161</v>
      </c>
      <c r="BE84" s="193">
        <f t="shared" si="4"/>
        <v>0</v>
      </c>
      <c r="BF84" s="193">
        <f t="shared" si="5"/>
        <v>0</v>
      </c>
      <c r="BG84" s="193">
        <f t="shared" si="6"/>
        <v>0</v>
      </c>
      <c r="BH84" s="193">
        <f t="shared" si="7"/>
        <v>0</v>
      </c>
      <c r="BI84" s="193">
        <f t="shared" si="8"/>
        <v>0</v>
      </c>
      <c r="BJ84" s="24" t="s">
        <v>77</v>
      </c>
      <c r="BK84" s="193">
        <f t="shared" si="9"/>
        <v>0</v>
      </c>
      <c r="BL84" s="24" t="s">
        <v>170</v>
      </c>
      <c r="BM84" s="24" t="s">
        <v>179</v>
      </c>
    </row>
    <row r="85" spans="2:65" s="1" customFormat="1" ht="22.5" customHeight="1">
      <c r="B85" s="181"/>
      <c r="C85" s="182" t="s">
        <v>180</v>
      </c>
      <c r="D85" s="182" t="s">
        <v>165</v>
      </c>
      <c r="E85" s="183" t="s">
        <v>181</v>
      </c>
      <c r="F85" s="184" t="s">
        <v>182</v>
      </c>
      <c r="G85" s="185" t="s">
        <v>168</v>
      </c>
      <c r="H85" s="186">
        <v>1</v>
      </c>
      <c r="I85" s="187"/>
      <c r="J85" s="188">
        <f t="shared" si="0"/>
        <v>0</v>
      </c>
      <c r="K85" s="184" t="s">
        <v>169</v>
      </c>
      <c r="L85" s="41"/>
      <c r="M85" s="189" t="s">
        <v>5</v>
      </c>
      <c r="N85" s="190" t="s">
        <v>40</v>
      </c>
      <c r="O85" s="42"/>
      <c r="P85" s="191">
        <f t="shared" si="1"/>
        <v>0</v>
      </c>
      <c r="Q85" s="191">
        <v>0</v>
      </c>
      <c r="R85" s="191">
        <f t="shared" si="2"/>
        <v>0</v>
      </c>
      <c r="S85" s="191">
        <v>0</v>
      </c>
      <c r="T85" s="192">
        <f t="shared" si="3"/>
        <v>0</v>
      </c>
      <c r="AR85" s="24" t="s">
        <v>170</v>
      </c>
      <c r="AT85" s="24" t="s">
        <v>165</v>
      </c>
      <c r="AU85" s="24" t="s">
        <v>79</v>
      </c>
      <c r="AY85" s="24" t="s">
        <v>161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24" t="s">
        <v>77</v>
      </c>
      <c r="BK85" s="193">
        <f t="shared" si="9"/>
        <v>0</v>
      </c>
      <c r="BL85" s="24" t="s">
        <v>170</v>
      </c>
      <c r="BM85" s="24" t="s">
        <v>183</v>
      </c>
    </row>
    <row r="86" spans="2:65" s="1" customFormat="1" ht="22.5" customHeight="1">
      <c r="B86" s="181"/>
      <c r="C86" s="182" t="s">
        <v>184</v>
      </c>
      <c r="D86" s="182" t="s">
        <v>165</v>
      </c>
      <c r="E86" s="183" t="s">
        <v>185</v>
      </c>
      <c r="F86" s="184" t="s">
        <v>186</v>
      </c>
      <c r="G86" s="185" t="s">
        <v>168</v>
      </c>
      <c r="H86" s="186">
        <v>1</v>
      </c>
      <c r="I86" s="187"/>
      <c r="J86" s="188">
        <f t="shared" si="0"/>
        <v>0</v>
      </c>
      <c r="K86" s="184" t="s">
        <v>169</v>
      </c>
      <c r="L86" s="41"/>
      <c r="M86" s="189" t="s">
        <v>5</v>
      </c>
      <c r="N86" s="190" t="s">
        <v>40</v>
      </c>
      <c r="O86" s="42"/>
      <c r="P86" s="191">
        <f t="shared" si="1"/>
        <v>0</v>
      </c>
      <c r="Q86" s="191">
        <v>0</v>
      </c>
      <c r="R86" s="191">
        <f t="shared" si="2"/>
        <v>0</v>
      </c>
      <c r="S86" s="191">
        <v>0</v>
      </c>
      <c r="T86" s="192">
        <f t="shared" si="3"/>
        <v>0</v>
      </c>
      <c r="AR86" s="24" t="s">
        <v>170</v>
      </c>
      <c r="AT86" s="24" t="s">
        <v>165</v>
      </c>
      <c r="AU86" s="24" t="s">
        <v>79</v>
      </c>
      <c r="AY86" s="24" t="s">
        <v>161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24" t="s">
        <v>77</v>
      </c>
      <c r="BK86" s="193">
        <f t="shared" si="9"/>
        <v>0</v>
      </c>
      <c r="BL86" s="24" t="s">
        <v>170</v>
      </c>
      <c r="BM86" s="24" t="s">
        <v>187</v>
      </c>
    </row>
    <row r="87" spans="2:65" s="1" customFormat="1" ht="22.5" customHeight="1">
      <c r="B87" s="181"/>
      <c r="C87" s="182" t="s">
        <v>188</v>
      </c>
      <c r="D87" s="182" t="s">
        <v>165</v>
      </c>
      <c r="E87" s="183" t="s">
        <v>189</v>
      </c>
      <c r="F87" s="184" t="s">
        <v>190</v>
      </c>
      <c r="G87" s="185" t="s">
        <v>168</v>
      </c>
      <c r="H87" s="186">
        <v>1</v>
      </c>
      <c r="I87" s="187"/>
      <c r="J87" s="188">
        <f t="shared" si="0"/>
        <v>0</v>
      </c>
      <c r="K87" s="184" t="s">
        <v>169</v>
      </c>
      <c r="L87" s="41"/>
      <c r="M87" s="189" t="s">
        <v>5</v>
      </c>
      <c r="N87" s="190" t="s">
        <v>40</v>
      </c>
      <c r="O87" s="42"/>
      <c r="P87" s="191">
        <f t="shared" si="1"/>
        <v>0</v>
      </c>
      <c r="Q87" s="191">
        <v>0</v>
      </c>
      <c r="R87" s="191">
        <f t="shared" si="2"/>
        <v>0</v>
      </c>
      <c r="S87" s="191">
        <v>0</v>
      </c>
      <c r="T87" s="192">
        <f t="shared" si="3"/>
        <v>0</v>
      </c>
      <c r="AR87" s="24" t="s">
        <v>170</v>
      </c>
      <c r="AT87" s="24" t="s">
        <v>165</v>
      </c>
      <c r="AU87" s="24" t="s">
        <v>79</v>
      </c>
      <c r="AY87" s="24" t="s">
        <v>161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24" t="s">
        <v>77</v>
      </c>
      <c r="BK87" s="193">
        <f t="shared" si="9"/>
        <v>0</v>
      </c>
      <c r="BL87" s="24" t="s">
        <v>170</v>
      </c>
      <c r="BM87" s="24" t="s">
        <v>191</v>
      </c>
    </row>
    <row r="88" spans="2:65" s="1" customFormat="1" ht="22.5" customHeight="1">
      <c r="B88" s="181"/>
      <c r="C88" s="182" t="s">
        <v>192</v>
      </c>
      <c r="D88" s="182" t="s">
        <v>165</v>
      </c>
      <c r="E88" s="183" t="s">
        <v>193</v>
      </c>
      <c r="F88" s="184" t="s">
        <v>194</v>
      </c>
      <c r="G88" s="185" t="s">
        <v>168</v>
      </c>
      <c r="H88" s="186">
        <v>1</v>
      </c>
      <c r="I88" s="187"/>
      <c r="J88" s="188">
        <f t="shared" si="0"/>
        <v>0</v>
      </c>
      <c r="K88" s="184" t="s">
        <v>169</v>
      </c>
      <c r="L88" s="41"/>
      <c r="M88" s="189" t="s">
        <v>5</v>
      </c>
      <c r="N88" s="190" t="s">
        <v>40</v>
      </c>
      <c r="O88" s="42"/>
      <c r="P88" s="191">
        <f t="shared" si="1"/>
        <v>0</v>
      </c>
      <c r="Q88" s="191">
        <v>0</v>
      </c>
      <c r="R88" s="191">
        <f t="shared" si="2"/>
        <v>0</v>
      </c>
      <c r="S88" s="191">
        <v>0</v>
      </c>
      <c r="T88" s="192">
        <f t="shared" si="3"/>
        <v>0</v>
      </c>
      <c r="AR88" s="24" t="s">
        <v>170</v>
      </c>
      <c r="AT88" s="24" t="s">
        <v>165</v>
      </c>
      <c r="AU88" s="24" t="s">
        <v>79</v>
      </c>
      <c r="AY88" s="24" t="s">
        <v>161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24" t="s">
        <v>77</v>
      </c>
      <c r="BK88" s="193">
        <f t="shared" si="9"/>
        <v>0</v>
      </c>
      <c r="BL88" s="24" t="s">
        <v>170</v>
      </c>
      <c r="BM88" s="24" t="s">
        <v>195</v>
      </c>
    </row>
    <row r="89" spans="2:63" s="11" customFormat="1" ht="29.85" customHeight="1">
      <c r="B89" s="167"/>
      <c r="D89" s="178" t="s">
        <v>68</v>
      </c>
      <c r="E89" s="179" t="s">
        <v>196</v>
      </c>
      <c r="F89" s="179" t="s">
        <v>197</v>
      </c>
      <c r="I89" s="170"/>
      <c r="J89" s="180">
        <f>BK89</f>
        <v>0</v>
      </c>
      <c r="L89" s="167"/>
      <c r="M89" s="172"/>
      <c r="N89" s="173"/>
      <c r="O89" s="173"/>
      <c r="P89" s="174">
        <f>P90</f>
        <v>0</v>
      </c>
      <c r="Q89" s="173"/>
      <c r="R89" s="174">
        <f>R90</f>
        <v>0</v>
      </c>
      <c r="S89" s="173"/>
      <c r="T89" s="175">
        <f>T90</f>
        <v>0</v>
      </c>
      <c r="AR89" s="168" t="s">
        <v>160</v>
      </c>
      <c r="AT89" s="176" t="s">
        <v>68</v>
      </c>
      <c r="AU89" s="176" t="s">
        <v>77</v>
      </c>
      <c r="AY89" s="168" t="s">
        <v>161</v>
      </c>
      <c r="BK89" s="177">
        <f>BK90</f>
        <v>0</v>
      </c>
    </row>
    <row r="90" spans="2:65" s="1" customFormat="1" ht="22.5" customHeight="1">
      <c r="B90" s="181"/>
      <c r="C90" s="182" t="s">
        <v>11</v>
      </c>
      <c r="D90" s="182" t="s">
        <v>165</v>
      </c>
      <c r="E90" s="183" t="s">
        <v>198</v>
      </c>
      <c r="F90" s="184" t="s">
        <v>199</v>
      </c>
      <c r="G90" s="185" t="s">
        <v>168</v>
      </c>
      <c r="H90" s="186">
        <v>1</v>
      </c>
      <c r="I90" s="187"/>
      <c r="J90" s="188">
        <f>ROUND(I90*H90,2)</f>
        <v>0</v>
      </c>
      <c r="K90" s="184" t="s">
        <v>169</v>
      </c>
      <c r="L90" s="41"/>
      <c r="M90" s="189" t="s">
        <v>5</v>
      </c>
      <c r="N90" s="194" t="s">
        <v>40</v>
      </c>
      <c r="O90" s="195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AR90" s="24" t="s">
        <v>170</v>
      </c>
      <c r="AT90" s="24" t="s">
        <v>165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170</v>
      </c>
      <c r="BM90" s="24" t="s">
        <v>200</v>
      </c>
    </row>
    <row r="91" spans="2:12" s="1" customFormat="1" ht="6.95" customHeight="1">
      <c r="B91" s="56"/>
      <c r="C91" s="57"/>
      <c r="D91" s="57"/>
      <c r="E91" s="57"/>
      <c r="F91" s="57"/>
      <c r="G91" s="57"/>
      <c r="H91" s="57"/>
      <c r="I91" s="134"/>
      <c r="J91" s="57"/>
      <c r="K91" s="57"/>
      <c r="L91" s="41"/>
    </row>
  </sheetData>
  <autoFilter ref="C78:K9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 topLeftCell="A1">
      <pane ySplit="1" topLeftCell="A9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s="1" customFormat="1" ht="15">
      <c r="B8" s="41"/>
      <c r="C8" s="42"/>
      <c r="D8" s="37" t="s">
        <v>135</v>
      </c>
      <c r="E8" s="42"/>
      <c r="F8" s="42"/>
      <c r="G8" s="42"/>
      <c r="H8" s="42"/>
      <c r="I8" s="113"/>
      <c r="J8" s="42"/>
      <c r="K8" s="45"/>
    </row>
    <row r="9" spans="2:11" s="1" customFormat="1" ht="36.95" customHeight="1">
      <c r="B9" s="41"/>
      <c r="C9" s="42"/>
      <c r="D9" s="42"/>
      <c r="E9" s="377" t="s">
        <v>201</v>
      </c>
      <c r="F9" s="378"/>
      <c r="G9" s="378"/>
      <c r="H9" s="378"/>
      <c r="I9" s="113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03.05.2017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24</v>
      </c>
      <c r="F15" s="42"/>
      <c r="G15" s="42"/>
      <c r="H15" s="42"/>
      <c r="I15" s="114" t="s">
        <v>29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24</v>
      </c>
      <c r="F21" s="42"/>
      <c r="G21" s="42"/>
      <c r="H21" s="42"/>
      <c r="I21" s="114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13"/>
      <c r="J23" s="42"/>
      <c r="K23" s="45"/>
    </row>
    <row r="24" spans="2:11" s="7" customFormat="1" ht="22.5" customHeight="1">
      <c r="B24" s="116"/>
      <c r="C24" s="117"/>
      <c r="D24" s="117"/>
      <c r="E24" s="364" t="s">
        <v>5</v>
      </c>
      <c r="F24" s="364"/>
      <c r="G24" s="364"/>
      <c r="H24" s="364"/>
      <c r="I24" s="118"/>
      <c r="J24" s="117"/>
      <c r="K24" s="119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35</v>
      </c>
      <c r="E27" s="42"/>
      <c r="F27" s="42"/>
      <c r="G27" s="42"/>
      <c r="H27" s="42"/>
      <c r="I27" s="113"/>
      <c r="J27" s="123">
        <f>ROUND(J82,2)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24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25">
        <f>ROUND(SUM(BE82:BE115),2)</f>
        <v>0</v>
      </c>
      <c r="G30" s="42"/>
      <c r="H30" s="42"/>
      <c r="I30" s="126">
        <v>0.21</v>
      </c>
      <c r="J30" s="125">
        <f>ROUND(ROUND((SUM(BE82:BE115)),2)*I30,2)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25">
        <f>ROUND(SUM(BF82:BF115),2)</f>
        <v>0</v>
      </c>
      <c r="G31" s="42"/>
      <c r="H31" s="42"/>
      <c r="I31" s="126">
        <v>0.15</v>
      </c>
      <c r="J31" s="125">
        <f>ROUND(ROUND((SUM(BF82:BF115)),2)*I31,2)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42</v>
      </c>
      <c r="F32" s="125">
        <f>ROUND(SUM(BG82:BG115),2)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43</v>
      </c>
      <c r="F33" s="125">
        <f>ROUND(SUM(BH82:BH115),2)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</v>
      </c>
      <c r="F34" s="125">
        <f>ROUND(SUM(BI82:BI115),2)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45</v>
      </c>
      <c r="E36" s="71"/>
      <c r="F36" s="71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" customHeight="1">
      <c r="B42" s="41"/>
      <c r="C42" s="30" t="s">
        <v>137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2.5" customHeight="1">
      <c r="B45" s="41"/>
      <c r="C45" s="42"/>
      <c r="D45" s="42"/>
      <c r="E45" s="375" t="str">
        <f>E7</f>
        <v>Mateřská školka Košetice</v>
      </c>
      <c r="F45" s="376"/>
      <c r="G45" s="376"/>
      <c r="H45" s="376"/>
      <c r="I45" s="113"/>
      <c r="J45" s="42"/>
      <c r="K45" s="45"/>
    </row>
    <row r="46" spans="2:11" s="1" customFormat="1" ht="14.45" customHeight="1">
      <c r="B46" s="41"/>
      <c r="C46" s="37" t="s">
        <v>135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3.25" customHeight="1">
      <c r="B47" s="41"/>
      <c r="C47" s="42"/>
      <c r="D47" s="42"/>
      <c r="E47" s="377" t="str">
        <f>E9</f>
        <v>01 - Bourací práce,demolice</v>
      </c>
      <c r="F47" s="378"/>
      <c r="G47" s="378"/>
      <c r="H47" s="378"/>
      <c r="I47" s="113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4" t="s">
        <v>25</v>
      </c>
      <c r="J49" s="115" t="str">
        <f>IF(J12="","",J12)</f>
        <v>03.05.2017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4" t="s">
        <v>32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11" s="1" customFormat="1" ht="29.25" customHeight="1">
      <c r="B54" s="41"/>
      <c r="C54" s="137" t="s">
        <v>138</v>
      </c>
      <c r="D54" s="127"/>
      <c r="E54" s="127"/>
      <c r="F54" s="127"/>
      <c r="G54" s="127"/>
      <c r="H54" s="127"/>
      <c r="I54" s="138"/>
      <c r="J54" s="139" t="s">
        <v>139</v>
      </c>
      <c r="K54" s="140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140</v>
      </c>
      <c r="D56" s="42"/>
      <c r="E56" s="42"/>
      <c r="F56" s="42"/>
      <c r="G56" s="42"/>
      <c r="H56" s="42"/>
      <c r="I56" s="113"/>
      <c r="J56" s="123">
        <f>J82</f>
        <v>0</v>
      </c>
      <c r="K56" s="45"/>
      <c r="AU56" s="24" t="s">
        <v>141</v>
      </c>
    </row>
    <row r="57" spans="2:11" s="8" customFormat="1" ht="24.95" customHeight="1">
      <c r="B57" s="142"/>
      <c r="C57" s="143"/>
      <c r="D57" s="144" t="s">
        <v>202</v>
      </c>
      <c r="E57" s="145"/>
      <c r="F57" s="145"/>
      <c r="G57" s="145"/>
      <c r="H57" s="145"/>
      <c r="I57" s="146"/>
      <c r="J57" s="147">
        <f>J83</f>
        <v>0</v>
      </c>
      <c r="K57" s="148"/>
    </row>
    <row r="58" spans="2:11" s="9" customFormat="1" ht="19.9" customHeight="1">
      <c r="B58" s="149"/>
      <c r="C58" s="150"/>
      <c r="D58" s="151" t="s">
        <v>203</v>
      </c>
      <c r="E58" s="152"/>
      <c r="F58" s="152"/>
      <c r="G58" s="152"/>
      <c r="H58" s="152"/>
      <c r="I58" s="153"/>
      <c r="J58" s="154">
        <f>J84</f>
        <v>0</v>
      </c>
      <c r="K58" s="155"/>
    </row>
    <row r="59" spans="2:11" s="9" customFormat="1" ht="19.9" customHeight="1">
      <c r="B59" s="149"/>
      <c r="C59" s="150"/>
      <c r="D59" s="151" t="s">
        <v>204</v>
      </c>
      <c r="E59" s="152"/>
      <c r="F59" s="152"/>
      <c r="G59" s="152"/>
      <c r="H59" s="152"/>
      <c r="I59" s="153"/>
      <c r="J59" s="154">
        <f>J92</f>
        <v>0</v>
      </c>
      <c r="K59" s="155"/>
    </row>
    <row r="60" spans="2:11" s="9" customFormat="1" ht="19.9" customHeight="1">
      <c r="B60" s="149"/>
      <c r="C60" s="150"/>
      <c r="D60" s="151" t="s">
        <v>205</v>
      </c>
      <c r="E60" s="152"/>
      <c r="F60" s="152"/>
      <c r="G60" s="152"/>
      <c r="H60" s="152"/>
      <c r="I60" s="153"/>
      <c r="J60" s="154">
        <f>J104</f>
        <v>0</v>
      </c>
      <c r="K60" s="155"/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J112</f>
        <v>0</v>
      </c>
      <c r="K61" s="148"/>
    </row>
    <row r="62" spans="2:11" s="9" customFormat="1" ht="19.9" customHeight="1">
      <c r="B62" s="149"/>
      <c r="C62" s="150"/>
      <c r="D62" s="151" t="s">
        <v>207</v>
      </c>
      <c r="E62" s="152"/>
      <c r="F62" s="152"/>
      <c r="G62" s="152"/>
      <c r="H62" s="152"/>
      <c r="I62" s="153"/>
      <c r="J62" s="154">
        <f>J113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s="1" customFormat="1" ht="14.45" customHeight="1">
      <c r="B73" s="41"/>
      <c r="C73" s="63" t="s">
        <v>135</v>
      </c>
      <c r="L73" s="41"/>
    </row>
    <row r="74" spans="2:12" s="1" customFormat="1" ht="23.25" customHeight="1">
      <c r="B74" s="41"/>
      <c r="E74" s="345" t="str">
        <f>E9</f>
        <v>01 - Bourací práce,demolice</v>
      </c>
      <c r="F74" s="373"/>
      <c r="G74" s="373"/>
      <c r="H74" s="373"/>
      <c r="L74" s="41"/>
    </row>
    <row r="75" spans="2:12" s="1" customFormat="1" ht="6.95" customHeight="1">
      <c r="B75" s="41"/>
      <c r="L75" s="41"/>
    </row>
    <row r="76" spans="2:12" s="1" customFormat="1" ht="18" customHeight="1">
      <c r="B76" s="41"/>
      <c r="C76" s="63" t="s">
        <v>23</v>
      </c>
      <c r="F76" s="156" t="str">
        <f>F12</f>
        <v xml:space="preserve"> </v>
      </c>
      <c r="I76" s="157" t="s">
        <v>25</v>
      </c>
      <c r="J76" s="67" t="str">
        <f>IF(J12="","",J12)</f>
        <v>03.05.2017</v>
      </c>
      <c r="L76" s="41"/>
    </row>
    <row r="77" spans="2:12" s="1" customFormat="1" ht="6.95" customHeight="1">
      <c r="B77" s="41"/>
      <c r="L77" s="41"/>
    </row>
    <row r="78" spans="2:12" s="1" customFormat="1" ht="15">
      <c r="B78" s="41"/>
      <c r="C78" s="63" t="s">
        <v>27</v>
      </c>
      <c r="F78" s="156" t="str">
        <f>E15</f>
        <v xml:space="preserve"> </v>
      </c>
      <c r="I78" s="157" t="s">
        <v>32</v>
      </c>
      <c r="J78" s="156" t="str">
        <f>E21</f>
        <v xml:space="preserve"> </v>
      </c>
      <c r="L78" s="41"/>
    </row>
    <row r="79" spans="2:12" s="1" customFormat="1" ht="14.45" customHeight="1">
      <c r="B79" s="41"/>
      <c r="C79" s="63" t="s">
        <v>30</v>
      </c>
      <c r="F79" s="156" t="str">
        <f>IF(E18="","",E18)</f>
        <v/>
      </c>
      <c r="L79" s="41"/>
    </row>
    <row r="80" spans="2:12" s="1" customFormat="1" ht="10.35" customHeight="1">
      <c r="B80" s="41"/>
      <c r="L80" s="41"/>
    </row>
    <row r="81" spans="2:20" s="10" customFormat="1" ht="29.25" customHeight="1">
      <c r="B81" s="158"/>
      <c r="C81" s="159" t="s">
        <v>146</v>
      </c>
      <c r="D81" s="160" t="s">
        <v>54</v>
      </c>
      <c r="E81" s="160" t="s">
        <v>50</v>
      </c>
      <c r="F81" s="160" t="s">
        <v>147</v>
      </c>
      <c r="G81" s="160" t="s">
        <v>148</v>
      </c>
      <c r="H81" s="160" t="s">
        <v>149</v>
      </c>
      <c r="I81" s="161" t="s">
        <v>150</v>
      </c>
      <c r="J81" s="160" t="s">
        <v>139</v>
      </c>
      <c r="K81" s="162" t="s">
        <v>151</v>
      </c>
      <c r="L81" s="158"/>
      <c r="M81" s="73" t="s">
        <v>152</v>
      </c>
      <c r="N81" s="74" t="s">
        <v>39</v>
      </c>
      <c r="O81" s="74" t="s">
        <v>153</v>
      </c>
      <c r="P81" s="74" t="s">
        <v>154</v>
      </c>
      <c r="Q81" s="74" t="s">
        <v>155</v>
      </c>
      <c r="R81" s="74" t="s">
        <v>156</v>
      </c>
      <c r="S81" s="74" t="s">
        <v>157</v>
      </c>
      <c r="T81" s="75" t="s">
        <v>158</v>
      </c>
    </row>
    <row r="82" spans="2:63" s="1" customFormat="1" ht="29.25" customHeight="1">
      <c r="B82" s="41"/>
      <c r="C82" s="77" t="s">
        <v>140</v>
      </c>
      <c r="J82" s="163">
        <f>BK82</f>
        <v>0</v>
      </c>
      <c r="L82" s="41"/>
      <c r="M82" s="76"/>
      <c r="N82" s="68"/>
      <c r="O82" s="68"/>
      <c r="P82" s="164">
        <f>P83+P112</f>
        <v>0</v>
      </c>
      <c r="Q82" s="68"/>
      <c r="R82" s="164">
        <f>R83+R112</f>
        <v>0</v>
      </c>
      <c r="S82" s="68"/>
      <c r="T82" s="165">
        <f>T83+T112</f>
        <v>291.56456000000003</v>
      </c>
      <c r="AT82" s="24" t="s">
        <v>68</v>
      </c>
      <c r="AU82" s="24" t="s">
        <v>141</v>
      </c>
      <c r="BK82" s="166">
        <f>BK83+BK112</f>
        <v>0</v>
      </c>
    </row>
    <row r="83" spans="2:63" s="11" customFormat="1" ht="37.35" customHeight="1">
      <c r="B83" s="167"/>
      <c r="D83" s="168" t="s">
        <v>68</v>
      </c>
      <c r="E83" s="169" t="s">
        <v>208</v>
      </c>
      <c r="F83" s="169" t="s">
        <v>209</v>
      </c>
      <c r="I83" s="170"/>
      <c r="J83" s="171">
        <f>BK83</f>
        <v>0</v>
      </c>
      <c r="L83" s="167"/>
      <c r="M83" s="172"/>
      <c r="N83" s="173"/>
      <c r="O83" s="173"/>
      <c r="P83" s="174">
        <f>P84+P92+P104</f>
        <v>0</v>
      </c>
      <c r="Q83" s="173"/>
      <c r="R83" s="174">
        <f>R84+R92+R104</f>
        <v>0</v>
      </c>
      <c r="S83" s="173"/>
      <c r="T83" s="175">
        <f>T84+T92+T104</f>
        <v>291.30824</v>
      </c>
      <c r="AR83" s="168" t="s">
        <v>77</v>
      </c>
      <c r="AT83" s="176" t="s">
        <v>68</v>
      </c>
      <c r="AU83" s="176" t="s">
        <v>69</v>
      </c>
      <c r="AY83" s="168" t="s">
        <v>161</v>
      </c>
      <c r="BK83" s="177">
        <f>BK84+BK92+BK104</f>
        <v>0</v>
      </c>
    </row>
    <row r="84" spans="2:63" s="11" customFormat="1" ht="19.9" customHeight="1">
      <c r="B84" s="167"/>
      <c r="D84" s="178" t="s">
        <v>68</v>
      </c>
      <c r="E84" s="179" t="s">
        <v>77</v>
      </c>
      <c r="F84" s="179" t="s">
        <v>210</v>
      </c>
      <c r="I84" s="170"/>
      <c r="J84" s="180">
        <f>BK84</f>
        <v>0</v>
      </c>
      <c r="L84" s="167"/>
      <c r="M84" s="172"/>
      <c r="N84" s="173"/>
      <c r="O84" s="173"/>
      <c r="P84" s="174">
        <f>SUM(P85:P91)</f>
        <v>0</v>
      </c>
      <c r="Q84" s="173"/>
      <c r="R84" s="174">
        <f>SUM(R85:R91)</f>
        <v>0</v>
      </c>
      <c r="S84" s="173"/>
      <c r="T84" s="175">
        <f>SUM(T85:T91)</f>
        <v>45.4988</v>
      </c>
      <c r="AR84" s="168" t="s">
        <v>77</v>
      </c>
      <c r="AT84" s="176" t="s">
        <v>68</v>
      </c>
      <c r="AU84" s="176" t="s">
        <v>77</v>
      </c>
      <c r="AY84" s="168" t="s">
        <v>161</v>
      </c>
      <c r="BK84" s="177">
        <f>SUM(BK85:BK91)</f>
        <v>0</v>
      </c>
    </row>
    <row r="85" spans="2:65" s="1" customFormat="1" ht="22.5" customHeight="1">
      <c r="B85" s="181"/>
      <c r="C85" s="182" t="s">
        <v>211</v>
      </c>
      <c r="D85" s="182" t="s">
        <v>165</v>
      </c>
      <c r="E85" s="183" t="s">
        <v>212</v>
      </c>
      <c r="F85" s="184" t="s">
        <v>213</v>
      </c>
      <c r="G85" s="185" t="s">
        <v>214</v>
      </c>
      <c r="H85" s="186">
        <v>72.2</v>
      </c>
      <c r="I85" s="187"/>
      <c r="J85" s="188">
        <f>ROUND(I85*H85,2)</f>
        <v>0</v>
      </c>
      <c r="K85" s="184" t="s">
        <v>169</v>
      </c>
      <c r="L85" s="41"/>
      <c r="M85" s="189" t="s">
        <v>5</v>
      </c>
      <c r="N85" s="190" t="s">
        <v>40</v>
      </c>
      <c r="O85" s="42"/>
      <c r="P85" s="191">
        <f>O85*H85</f>
        <v>0</v>
      </c>
      <c r="Q85" s="191">
        <v>0</v>
      </c>
      <c r="R85" s="191">
        <f>Q85*H85</f>
        <v>0</v>
      </c>
      <c r="S85" s="191">
        <v>0.235</v>
      </c>
      <c r="T85" s="192">
        <f>S85*H85</f>
        <v>16.967</v>
      </c>
      <c r="AR85" s="24" t="s">
        <v>215</v>
      </c>
      <c r="AT85" s="24" t="s">
        <v>165</v>
      </c>
      <c r="AU85" s="24" t="s">
        <v>79</v>
      </c>
      <c r="AY85" s="24" t="s">
        <v>161</v>
      </c>
      <c r="BE85" s="193">
        <f>IF(N85="základní",J85,0)</f>
        <v>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24" t="s">
        <v>77</v>
      </c>
      <c r="BK85" s="193">
        <f>ROUND(I85*H85,2)</f>
        <v>0</v>
      </c>
      <c r="BL85" s="24" t="s">
        <v>215</v>
      </c>
      <c r="BM85" s="24" t="s">
        <v>216</v>
      </c>
    </row>
    <row r="86" spans="2:51" s="12" customFormat="1" ht="13.5">
      <c r="B86" s="198"/>
      <c r="D86" s="199" t="s">
        <v>217</v>
      </c>
      <c r="E86" s="200" t="s">
        <v>5</v>
      </c>
      <c r="F86" s="201" t="s">
        <v>218</v>
      </c>
      <c r="H86" s="202">
        <v>51.2</v>
      </c>
      <c r="I86" s="203"/>
      <c r="L86" s="198"/>
      <c r="M86" s="204"/>
      <c r="N86" s="205"/>
      <c r="O86" s="205"/>
      <c r="P86" s="205"/>
      <c r="Q86" s="205"/>
      <c r="R86" s="205"/>
      <c r="S86" s="205"/>
      <c r="T86" s="206"/>
      <c r="AT86" s="200" t="s">
        <v>217</v>
      </c>
      <c r="AU86" s="200" t="s">
        <v>79</v>
      </c>
      <c r="AV86" s="12" t="s">
        <v>79</v>
      </c>
      <c r="AW86" s="12" t="s">
        <v>33</v>
      </c>
      <c r="AX86" s="12" t="s">
        <v>69</v>
      </c>
      <c r="AY86" s="200" t="s">
        <v>161</v>
      </c>
    </row>
    <row r="87" spans="2:51" s="12" customFormat="1" ht="13.5">
      <c r="B87" s="198"/>
      <c r="D87" s="199" t="s">
        <v>217</v>
      </c>
      <c r="E87" s="200" t="s">
        <v>5</v>
      </c>
      <c r="F87" s="201" t="s">
        <v>219</v>
      </c>
      <c r="H87" s="202">
        <v>21</v>
      </c>
      <c r="I87" s="203"/>
      <c r="L87" s="198"/>
      <c r="M87" s="204"/>
      <c r="N87" s="205"/>
      <c r="O87" s="205"/>
      <c r="P87" s="205"/>
      <c r="Q87" s="205"/>
      <c r="R87" s="205"/>
      <c r="S87" s="205"/>
      <c r="T87" s="206"/>
      <c r="AT87" s="200" t="s">
        <v>217</v>
      </c>
      <c r="AU87" s="200" t="s">
        <v>79</v>
      </c>
      <c r="AV87" s="12" t="s">
        <v>79</v>
      </c>
      <c r="AW87" s="12" t="s">
        <v>33</v>
      </c>
      <c r="AX87" s="12" t="s">
        <v>69</v>
      </c>
      <c r="AY87" s="200" t="s">
        <v>161</v>
      </c>
    </row>
    <row r="88" spans="2:51" s="13" customFormat="1" ht="13.5">
      <c r="B88" s="207"/>
      <c r="D88" s="208" t="s">
        <v>217</v>
      </c>
      <c r="E88" s="209" t="s">
        <v>5</v>
      </c>
      <c r="F88" s="210" t="s">
        <v>220</v>
      </c>
      <c r="H88" s="211">
        <v>72.2</v>
      </c>
      <c r="I88" s="212"/>
      <c r="L88" s="207"/>
      <c r="M88" s="213"/>
      <c r="N88" s="214"/>
      <c r="O88" s="214"/>
      <c r="P88" s="214"/>
      <c r="Q88" s="214"/>
      <c r="R88" s="214"/>
      <c r="S88" s="214"/>
      <c r="T88" s="215"/>
      <c r="AT88" s="216" t="s">
        <v>217</v>
      </c>
      <c r="AU88" s="216" t="s">
        <v>79</v>
      </c>
      <c r="AV88" s="13" t="s">
        <v>215</v>
      </c>
      <c r="AW88" s="13" t="s">
        <v>33</v>
      </c>
      <c r="AX88" s="13" t="s">
        <v>77</v>
      </c>
      <c r="AY88" s="216" t="s">
        <v>161</v>
      </c>
    </row>
    <row r="89" spans="2:65" s="1" customFormat="1" ht="22.5" customHeight="1">
      <c r="B89" s="181"/>
      <c r="C89" s="182" t="s">
        <v>184</v>
      </c>
      <c r="D89" s="182" t="s">
        <v>165</v>
      </c>
      <c r="E89" s="183" t="s">
        <v>221</v>
      </c>
      <c r="F89" s="184" t="s">
        <v>222</v>
      </c>
      <c r="G89" s="185" t="s">
        <v>214</v>
      </c>
      <c r="H89" s="186">
        <v>43.23</v>
      </c>
      <c r="I89" s="187"/>
      <c r="J89" s="188">
        <f>ROUND(I89*H89,2)</f>
        <v>0</v>
      </c>
      <c r="K89" s="184" t="s">
        <v>169</v>
      </c>
      <c r="L89" s="41"/>
      <c r="M89" s="189" t="s">
        <v>5</v>
      </c>
      <c r="N89" s="190" t="s">
        <v>40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0.44</v>
      </c>
      <c r="T89" s="192">
        <f>S89*H89</f>
        <v>19.0212</v>
      </c>
      <c r="AR89" s="24" t="s">
        <v>215</v>
      </c>
      <c r="AT89" s="24" t="s">
        <v>165</v>
      </c>
      <c r="AU89" s="24" t="s">
        <v>79</v>
      </c>
      <c r="AY89" s="24" t="s">
        <v>161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77</v>
      </c>
      <c r="BK89" s="193">
        <f>ROUND(I89*H89,2)</f>
        <v>0</v>
      </c>
      <c r="BL89" s="24" t="s">
        <v>215</v>
      </c>
      <c r="BM89" s="24" t="s">
        <v>223</v>
      </c>
    </row>
    <row r="90" spans="2:51" s="12" customFormat="1" ht="13.5">
      <c r="B90" s="198"/>
      <c r="D90" s="208" t="s">
        <v>217</v>
      </c>
      <c r="E90" s="217" t="s">
        <v>5</v>
      </c>
      <c r="F90" s="218" t="s">
        <v>224</v>
      </c>
      <c r="H90" s="219">
        <v>43.23</v>
      </c>
      <c r="I90" s="203"/>
      <c r="L90" s="198"/>
      <c r="M90" s="204"/>
      <c r="N90" s="205"/>
      <c r="O90" s="205"/>
      <c r="P90" s="205"/>
      <c r="Q90" s="205"/>
      <c r="R90" s="205"/>
      <c r="S90" s="205"/>
      <c r="T90" s="206"/>
      <c r="AT90" s="200" t="s">
        <v>217</v>
      </c>
      <c r="AU90" s="200" t="s">
        <v>79</v>
      </c>
      <c r="AV90" s="12" t="s">
        <v>79</v>
      </c>
      <c r="AW90" s="12" t="s">
        <v>33</v>
      </c>
      <c r="AX90" s="12" t="s">
        <v>77</v>
      </c>
      <c r="AY90" s="200" t="s">
        <v>161</v>
      </c>
    </row>
    <row r="91" spans="2:65" s="1" customFormat="1" ht="22.5" customHeight="1">
      <c r="B91" s="181"/>
      <c r="C91" s="182" t="s">
        <v>188</v>
      </c>
      <c r="D91" s="182" t="s">
        <v>165</v>
      </c>
      <c r="E91" s="183" t="s">
        <v>225</v>
      </c>
      <c r="F91" s="184" t="s">
        <v>226</v>
      </c>
      <c r="G91" s="185" t="s">
        <v>214</v>
      </c>
      <c r="H91" s="186">
        <v>43.23</v>
      </c>
      <c r="I91" s="187"/>
      <c r="J91" s="188">
        <f>ROUND(I91*H91,2)</f>
        <v>0</v>
      </c>
      <c r="K91" s="184" t="s">
        <v>169</v>
      </c>
      <c r="L91" s="41"/>
      <c r="M91" s="189" t="s">
        <v>5</v>
      </c>
      <c r="N91" s="190" t="s">
        <v>40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0.22</v>
      </c>
      <c r="T91" s="192">
        <f>S91*H91</f>
        <v>9.5106</v>
      </c>
      <c r="AR91" s="24" t="s">
        <v>215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215</v>
      </c>
      <c r="BM91" s="24" t="s">
        <v>227</v>
      </c>
    </row>
    <row r="92" spans="2:63" s="11" customFormat="1" ht="29.85" customHeight="1">
      <c r="B92" s="167"/>
      <c r="D92" s="178" t="s">
        <v>68</v>
      </c>
      <c r="E92" s="179" t="s">
        <v>184</v>
      </c>
      <c r="F92" s="179" t="s">
        <v>228</v>
      </c>
      <c r="I92" s="170"/>
      <c r="J92" s="180">
        <f>BK92</f>
        <v>0</v>
      </c>
      <c r="L92" s="167"/>
      <c r="M92" s="172"/>
      <c r="N92" s="173"/>
      <c r="O92" s="173"/>
      <c r="P92" s="174">
        <f>SUM(P93:P103)</f>
        <v>0</v>
      </c>
      <c r="Q92" s="173"/>
      <c r="R92" s="174">
        <f>SUM(R93:R103)</f>
        <v>0</v>
      </c>
      <c r="S92" s="173"/>
      <c r="T92" s="175">
        <f>SUM(T93:T103)</f>
        <v>245.80944000000002</v>
      </c>
      <c r="AR92" s="168" t="s">
        <v>77</v>
      </c>
      <c r="AT92" s="176" t="s">
        <v>68</v>
      </c>
      <c r="AU92" s="176" t="s">
        <v>77</v>
      </c>
      <c r="AY92" s="168" t="s">
        <v>161</v>
      </c>
      <c r="BK92" s="177">
        <f>SUM(BK93:BK103)</f>
        <v>0</v>
      </c>
    </row>
    <row r="93" spans="2:65" s="1" customFormat="1" ht="22.5" customHeight="1">
      <c r="B93" s="181"/>
      <c r="C93" s="182" t="s">
        <v>164</v>
      </c>
      <c r="D93" s="182" t="s">
        <v>165</v>
      </c>
      <c r="E93" s="183" t="s">
        <v>229</v>
      </c>
      <c r="F93" s="184" t="s">
        <v>230</v>
      </c>
      <c r="G93" s="185" t="s">
        <v>231</v>
      </c>
      <c r="H93" s="186">
        <v>57.94</v>
      </c>
      <c r="I93" s="187"/>
      <c r="J93" s="188">
        <f>ROUND(I93*H93,2)</f>
        <v>0</v>
      </c>
      <c r="K93" s="184" t="s">
        <v>169</v>
      </c>
      <c r="L93" s="41"/>
      <c r="M93" s="189" t="s">
        <v>5</v>
      </c>
      <c r="N93" s="190" t="s">
        <v>40</v>
      </c>
      <c r="O93" s="42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24" t="s">
        <v>215</v>
      </c>
      <c r="AT93" s="24" t="s">
        <v>165</v>
      </c>
      <c r="AU93" s="24" t="s">
        <v>79</v>
      </c>
      <c r="AY93" s="24" t="s">
        <v>161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77</v>
      </c>
      <c r="BK93" s="193">
        <f>ROUND(I93*H93,2)</f>
        <v>0</v>
      </c>
      <c r="BL93" s="24" t="s">
        <v>215</v>
      </c>
      <c r="BM93" s="24" t="s">
        <v>232</v>
      </c>
    </row>
    <row r="94" spans="2:51" s="12" customFormat="1" ht="13.5">
      <c r="B94" s="198"/>
      <c r="D94" s="208" t="s">
        <v>217</v>
      </c>
      <c r="E94" s="217" t="s">
        <v>5</v>
      </c>
      <c r="F94" s="218" t="s">
        <v>233</v>
      </c>
      <c r="H94" s="219">
        <v>57.94</v>
      </c>
      <c r="I94" s="203"/>
      <c r="L94" s="198"/>
      <c r="M94" s="204"/>
      <c r="N94" s="205"/>
      <c r="O94" s="205"/>
      <c r="P94" s="205"/>
      <c r="Q94" s="205"/>
      <c r="R94" s="205"/>
      <c r="S94" s="205"/>
      <c r="T94" s="206"/>
      <c r="AT94" s="200" t="s">
        <v>217</v>
      </c>
      <c r="AU94" s="200" t="s">
        <v>79</v>
      </c>
      <c r="AV94" s="12" t="s">
        <v>79</v>
      </c>
      <c r="AW94" s="12" t="s">
        <v>33</v>
      </c>
      <c r="AX94" s="12" t="s">
        <v>77</v>
      </c>
      <c r="AY94" s="200" t="s">
        <v>161</v>
      </c>
    </row>
    <row r="95" spans="2:65" s="1" customFormat="1" ht="22.5" customHeight="1">
      <c r="B95" s="181"/>
      <c r="C95" s="182" t="s">
        <v>180</v>
      </c>
      <c r="D95" s="182" t="s">
        <v>165</v>
      </c>
      <c r="E95" s="183" t="s">
        <v>234</v>
      </c>
      <c r="F95" s="184" t="s">
        <v>235</v>
      </c>
      <c r="G95" s="185" t="s">
        <v>236</v>
      </c>
      <c r="H95" s="186">
        <v>7.65</v>
      </c>
      <c r="I95" s="187"/>
      <c r="J95" s="188">
        <f>ROUND(I95*H95,2)</f>
        <v>0</v>
      </c>
      <c r="K95" s="184" t="s">
        <v>169</v>
      </c>
      <c r="L95" s="41"/>
      <c r="M95" s="189" t="s">
        <v>5</v>
      </c>
      <c r="N95" s="190" t="s">
        <v>40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2</v>
      </c>
      <c r="T95" s="192">
        <f>S95*H95</f>
        <v>15.3</v>
      </c>
      <c r="AR95" s="24" t="s">
        <v>215</v>
      </c>
      <c r="AT95" s="24" t="s">
        <v>165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215</v>
      </c>
      <c r="BM95" s="24" t="s">
        <v>237</v>
      </c>
    </row>
    <row r="96" spans="2:51" s="12" customFormat="1" ht="13.5">
      <c r="B96" s="198"/>
      <c r="D96" s="208" t="s">
        <v>217</v>
      </c>
      <c r="E96" s="217" t="s">
        <v>5</v>
      </c>
      <c r="F96" s="218" t="s">
        <v>238</v>
      </c>
      <c r="H96" s="219">
        <v>7.65</v>
      </c>
      <c r="I96" s="203"/>
      <c r="L96" s="198"/>
      <c r="M96" s="204"/>
      <c r="N96" s="205"/>
      <c r="O96" s="205"/>
      <c r="P96" s="205"/>
      <c r="Q96" s="205"/>
      <c r="R96" s="205"/>
      <c r="S96" s="205"/>
      <c r="T96" s="206"/>
      <c r="AT96" s="200" t="s">
        <v>217</v>
      </c>
      <c r="AU96" s="200" t="s">
        <v>79</v>
      </c>
      <c r="AV96" s="12" t="s">
        <v>79</v>
      </c>
      <c r="AW96" s="12" t="s">
        <v>33</v>
      </c>
      <c r="AX96" s="12" t="s">
        <v>77</v>
      </c>
      <c r="AY96" s="200" t="s">
        <v>161</v>
      </c>
    </row>
    <row r="97" spans="2:65" s="1" customFormat="1" ht="31.5" customHeight="1">
      <c r="B97" s="181"/>
      <c r="C97" s="182" t="s">
        <v>77</v>
      </c>
      <c r="D97" s="182" t="s">
        <v>165</v>
      </c>
      <c r="E97" s="183" t="s">
        <v>239</v>
      </c>
      <c r="F97" s="184" t="s">
        <v>240</v>
      </c>
      <c r="G97" s="185" t="s">
        <v>236</v>
      </c>
      <c r="H97" s="186">
        <v>1440.684</v>
      </c>
      <c r="I97" s="187"/>
      <c r="J97" s="188">
        <f>ROUND(I97*H97,2)</f>
        <v>0</v>
      </c>
      <c r="K97" s="184" t="s">
        <v>169</v>
      </c>
      <c r="L97" s="41"/>
      <c r="M97" s="189" t="s">
        <v>5</v>
      </c>
      <c r="N97" s="190" t="s">
        <v>40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0.16</v>
      </c>
      <c r="T97" s="192">
        <f>S97*H97</f>
        <v>230.50944</v>
      </c>
      <c r="AR97" s="24" t="s">
        <v>215</v>
      </c>
      <c r="AT97" s="24" t="s">
        <v>165</v>
      </c>
      <c r="AU97" s="24" t="s">
        <v>79</v>
      </c>
      <c r="AY97" s="24" t="s">
        <v>161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77</v>
      </c>
      <c r="BK97" s="193">
        <f>ROUND(I97*H97,2)</f>
        <v>0</v>
      </c>
      <c r="BL97" s="24" t="s">
        <v>215</v>
      </c>
      <c r="BM97" s="24" t="s">
        <v>241</v>
      </c>
    </row>
    <row r="98" spans="2:51" s="12" customFormat="1" ht="13.5">
      <c r="B98" s="198"/>
      <c r="D98" s="199" t="s">
        <v>217</v>
      </c>
      <c r="E98" s="200" t="s">
        <v>5</v>
      </c>
      <c r="F98" s="201" t="s">
        <v>242</v>
      </c>
      <c r="H98" s="202">
        <v>430.56</v>
      </c>
      <c r="I98" s="203"/>
      <c r="L98" s="198"/>
      <c r="M98" s="204"/>
      <c r="N98" s="205"/>
      <c r="O98" s="205"/>
      <c r="P98" s="205"/>
      <c r="Q98" s="205"/>
      <c r="R98" s="205"/>
      <c r="S98" s="205"/>
      <c r="T98" s="206"/>
      <c r="AT98" s="200" t="s">
        <v>217</v>
      </c>
      <c r="AU98" s="200" t="s">
        <v>79</v>
      </c>
      <c r="AV98" s="12" t="s">
        <v>79</v>
      </c>
      <c r="AW98" s="12" t="s">
        <v>33</v>
      </c>
      <c r="AX98" s="12" t="s">
        <v>69</v>
      </c>
      <c r="AY98" s="200" t="s">
        <v>161</v>
      </c>
    </row>
    <row r="99" spans="2:51" s="12" customFormat="1" ht="13.5">
      <c r="B99" s="198"/>
      <c r="D99" s="199" t="s">
        <v>217</v>
      </c>
      <c r="E99" s="200" t="s">
        <v>5</v>
      </c>
      <c r="F99" s="201" t="s">
        <v>243</v>
      </c>
      <c r="H99" s="202">
        <v>172.224</v>
      </c>
      <c r="I99" s="203"/>
      <c r="L99" s="198"/>
      <c r="M99" s="204"/>
      <c r="N99" s="205"/>
      <c r="O99" s="205"/>
      <c r="P99" s="205"/>
      <c r="Q99" s="205"/>
      <c r="R99" s="205"/>
      <c r="S99" s="205"/>
      <c r="T99" s="206"/>
      <c r="AT99" s="200" t="s">
        <v>217</v>
      </c>
      <c r="AU99" s="200" t="s">
        <v>79</v>
      </c>
      <c r="AV99" s="12" t="s">
        <v>79</v>
      </c>
      <c r="AW99" s="12" t="s">
        <v>33</v>
      </c>
      <c r="AX99" s="12" t="s">
        <v>69</v>
      </c>
      <c r="AY99" s="200" t="s">
        <v>161</v>
      </c>
    </row>
    <row r="100" spans="2:51" s="12" customFormat="1" ht="13.5">
      <c r="B100" s="198"/>
      <c r="D100" s="199" t="s">
        <v>217</v>
      </c>
      <c r="E100" s="200" t="s">
        <v>5</v>
      </c>
      <c r="F100" s="201" t="s">
        <v>244</v>
      </c>
      <c r="H100" s="202">
        <v>129.525</v>
      </c>
      <c r="I100" s="203"/>
      <c r="L100" s="198"/>
      <c r="M100" s="204"/>
      <c r="N100" s="205"/>
      <c r="O100" s="205"/>
      <c r="P100" s="205"/>
      <c r="Q100" s="205"/>
      <c r="R100" s="205"/>
      <c r="S100" s="205"/>
      <c r="T100" s="206"/>
      <c r="AT100" s="200" t="s">
        <v>217</v>
      </c>
      <c r="AU100" s="200" t="s">
        <v>79</v>
      </c>
      <c r="AV100" s="12" t="s">
        <v>79</v>
      </c>
      <c r="AW100" s="12" t="s">
        <v>33</v>
      </c>
      <c r="AX100" s="12" t="s">
        <v>69</v>
      </c>
      <c r="AY100" s="200" t="s">
        <v>161</v>
      </c>
    </row>
    <row r="101" spans="2:51" s="12" customFormat="1" ht="13.5">
      <c r="B101" s="198"/>
      <c r="D101" s="199" t="s">
        <v>217</v>
      </c>
      <c r="E101" s="200" t="s">
        <v>5</v>
      </c>
      <c r="F101" s="201" t="s">
        <v>245</v>
      </c>
      <c r="H101" s="202">
        <v>51.75</v>
      </c>
      <c r="I101" s="203"/>
      <c r="L101" s="198"/>
      <c r="M101" s="204"/>
      <c r="N101" s="205"/>
      <c r="O101" s="205"/>
      <c r="P101" s="205"/>
      <c r="Q101" s="205"/>
      <c r="R101" s="205"/>
      <c r="S101" s="205"/>
      <c r="T101" s="206"/>
      <c r="AT101" s="200" t="s">
        <v>217</v>
      </c>
      <c r="AU101" s="200" t="s">
        <v>79</v>
      </c>
      <c r="AV101" s="12" t="s">
        <v>79</v>
      </c>
      <c r="AW101" s="12" t="s">
        <v>33</v>
      </c>
      <c r="AX101" s="12" t="s">
        <v>69</v>
      </c>
      <c r="AY101" s="200" t="s">
        <v>161</v>
      </c>
    </row>
    <row r="102" spans="2:51" s="12" customFormat="1" ht="13.5">
      <c r="B102" s="198"/>
      <c r="D102" s="199" t="s">
        <v>217</v>
      </c>
      <c r="E102" s="200" t="s">
        <v>5</v>
      </c>
      <c r="F102" s="201" t="s">
        <v>246</v>
      </c>
      <c r="H102" s="202">
        <v>656.625</v>
      </c>
      <c r="I102" s="203"/>
      <c r="L102" s="198"/>
      <c r="M102" s="204"/>
      <c r="N102" s="205"/>
      <c r="O102" s="205"/>
      <c r="P102" s="205"/>
      <c r="Q102" s="205"/>
      <c r="R102" s="205"/>
      <c r="S102" s="205"/>
      <c r="T102" s="206"/>
      <c r="AT102" s="200" t="s">
        <v>217</v>
      </c>
      <c r="AU102" s="200" t="s">
        <v>79</v>
      </c>
      <c r="AV102" s="12" t="s">
        <v>79</v>
      </c>
      <c r="AW102" s="12" t="s">
        <v>33</v>
      </c>
      <c r="AX102" s="12" t="s">
        <v>69</v>
      </c>
      <c r="AY102" s="200" t="s">
        <v>161</v>
      </c>
    </row>
    <row r="103" spans="2:51" s="13" customFormat="1" ht="13.5">
      <c r="B103" s="207"/>
      <c r="D103" s="199" t="s">
        <v>217</v>
      </c>
      <c r="E103" s="220" t="s">
        <v>5</v>
      </c>
      <c r="F103" s="221" t="s">
        <v>220</v>
      </c>
      <c r="H103" s="222">
        <v>1440.684</v>
      </c>
      <c r="I103" s="212"/>
      <c r="L103" s="207"/>
      <c r="M103" s="213"/>
      <c r="N103" s="214"/>
      <c r="O103" s="214"/>
      <c r="P103" s="214"/>
      <c r="Q103" s="214"/>
      <c r="R103" s="214"/>
      <c r="S103" s="214"/>
      <c r="T103" s="215"/>
      <c r="AT103" s="216" t="s">
        <v>217</v>
      </c>
      <c r="AU103" s="216" t="s">
        <v>79</v>
      </c>
      <c r="AV103" s="13" t="s">
        <v>215</v>
      </c>
      <c r="AW103" s="13" t="s">
        <v>33</v>
      </c>
      <c r="AX103" s="13" t="s">
        <v>77</v>
      </c>
      <c r="AY103" s="216" t="s">
        <v>161</v>
      </c>
    </row>
    <row r="104" spans="2:63" s="11" customFormat="1" ht="29.85" customHeight="1">
      <c r="B104" s="167"/>
      <c r="D104" s="178" t="s">
        <v>68</v>
      </c>
      <c r="E104" s="179" t="s">
        <v>247</v>
      </c>
      <c r="F104" s="179" t="s">
        <v>248</v>
      </c>
      <c r="I104" s="170"/>
      <c r="J104" s="180">
        <f>BK104</f>
        <v>0</v>
      </c>
      <c r="L104" s="167"/>
      <c r="M104" s="172"/>
      <c r="N104" s="173"/>
      <c r="O104" s="173"/>
      <c r="P104" s="174">
        <f>SUM(P105:P111)</f>
        <v>0</v>
      </c>
      <c r="Q104" s="173"/>
      <c r="R104" s="174">
        <f>SUM(R105:R111)</f>
        <v>0</v>
      </c>
      <c r="S104" s="173"/>
      <c r="T104" s="175">
        <f>SUM(T105:T111)</f>
        <v>0</v>
      </c>
      <c r="AR104" s="168" t="s">
        <v>77</v>
      </c>
      <c r="AT104" s="176" t="s">
        <v>68</v>
      </c>
      <c r="AU104" s="176" t="s">
        <v>77</v>
      </c>
      <c r="AY104" s="168" t="s">
        <v>161</v>
      </c>
      <c r="BK104" s="177">
        <f>SUM(BK105:BK111)</f>
        <v>0</v>
      </c>
    </row>
    <row r="105" spans="2:65" s="1" customFormat="1" ht="31.5" customHeight="1">
      <c r="B105" s="181"/>
      <c r="C105" s="182" t="s">
        <v>79</v>
      </c>
      <c r="D105" s="182" t="s">
        <v>165</v>
      </c>
      <c r="E105" s="183" t="s">
        <v>249</v>
      </c>
      <c r="F105" s="184" t="s">
        <v>250</v>
      </c>
      <c r="G105" s="185" t="s">
        <v>251</v>
      </c>
      <c r="H105" s="186">
        <v>291.565</v>
      </c>
      <c r="I105" s="187"/>
      <c r="J105" s="188">
        <f>ROUND(I105*H105,2)</f>
        <v>0</v>
      </c>
      <c r="K105" s="184" t="s">
        <v>169</v>
      </c>
      <c r="L105" s="41"/>
      <c r="M105" s="189" t="s">
        <v>5</v>
      </c>
      <c r="N105" s="190" t="s">
        <v>40</v>
      </c>
      <c r="O105" s="42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24" t="s">
        <v>215</v>
      </c>
      <c r="AT105" s="24" t="s">
        <v>165</v>
      </c>
      <c r="AU105" s="24" t="s">
        <v>79</v>
      </c>
      <c r="AY105" s="24" t="s">
        <v>161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4" t="s">
        <v>77</v>
      </c>
      <c r="BK105" s="193">
        <f>ROUND(I105*H105,2)</f>
        <v>0</v>
      </c>
      <c r="BL105" s="24" t="s">
        <v>215</v>
      </c>
      <c r="BM105" s="24" t="s">
        <v>252</v>
      </c>
    </row>
    <row r="106" spans="2:65" s="1" customFormat="1" ht="22.5" customHeight="1">
      <c r="B106" s="181"/>
      <c r="C106" s="182" t="s">
        <v>253</v>
      </c>
      <c r="D106" s="182" t="s">
        <v>165</v>
      </c>
      <c r="E106" s="183" t="s">
        <v>254</v>
      </c>
      <c r="F106" s="184" t="s">
        <v>255</v>
      </c>
      <c r="G106" s="185" t="s">
        <v>251</v>
      </c>
      <c r="H106" s="186">
        <v>279.533</v>
      </c>
      <c r="I106" s="187"/>
      <c r="J106" s="188">
        <f>ROUND(I106*H106,2)</f>
        <v>0</v>
      </c>
      <c r="K106" s="184" t="s">
        <v>169</v>
      </c>
      <c r="L106" s="41"/>
      <c r="M106" s="189" t="s">
        <v>5</v>
      </c>
      <c r="N106" s="190" t="s">
        <v>40</v>
      </c>
      <c r="O106" s="4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4" t="s">
        <v>215</v>
      </c>
      <c r="AT106" s="24" t="s">
        <v>165</v>
      </c>
      <c r="AU106" s="24" t="s">
        <v>79</v>
      </c>
      <c r="AY106" s="24" t="s">
        <v>161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77</v>
      </c>
      <c r="BK106" s="193">
        <f>ROUND(I106*H106,2)</f>
        <v>0</v>
      </c>
      <c r="BL106" s="24" t="s">
        <v>215</v>
      </c>
      <c r="BM106" s="24" t="s">
        <v>256</v>
      </c>
    </row>
    <row r="107" spans="2:65" s="1" customFormat="1" ht="22.5" customHeight="1">
      <c r="B107" s="181"/>
      <c r="C107" s="182" t="s">
        <v>215</v>
      </c>
      <c r="D107" s="182" t="s">
        <v>165</v>
      </c>
      <c r="E107" s="183" t="s">
        <v>257</v>
      </c>
      <c r="F107" s="184" t="s">
        <v>258</v>
      </c>
      <c r="G107" s="185" t="s">
        <v>251</v>
      </c>
      <c r="H107" s="186">
        <v>291.565</v>
      </c>
      <c r="I107" s="187"/>
      <c r="J107" s="188">
        <f>ROUND(I107*H107,2)</f>
        <v>0</v>
      </c>
      <c r="K107" s="184" t="s">
        <v>169</v>
      </c>
      <c r="L107" s="41"/>
      <c r="M107" s="189" t="s">
        <v>5</v>
      </c>
      <c r="N107" s="190" t="s">
        <v>40</v>
      </c>
      <c r="O107" s="42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24" t="s">
        <v>215</v>
      </c>
      <c r="AT107" s="24" t="s">
        <v>165</v>
      </c>
      <c r="AU107" s="24" t="s">
        <v>79</v>
      </c>
      <c r="AY107" s="24" t="s">
        <v>161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4" t="s">
        <v>77</v>
      </c>
      <c r="BK107" s="193">
        <f>ROUND(I107*H107,2)</f>
        <v>0</v>
      </c>
      <c r="BL107" s="24" t="s">
        <v>215</v>
      </c>
      <c r="BM107" s="24" t="s">
        <v>259</v>
      </c>
    </row>
    <row r="108" spans="2:65" s="1" customFormat="1" ht="22.5" customHeight="1">
      <c r="B108" s="181"/>
      <c r="C108" s="182" t="s">
        <v>260</v>
      </c>
      <c r="D108" s="182" t="s">
        <v>165</v>
      </c>
      <c r="E108" s="183" t="s">
        <v>261</v>
      </c>
      <c r="F108" s="184" t="s">
        <v>262</v>
      </c>
      <c r="G108" s="185" t="s">
        <v>251</v>
      </c>
      <c r="H108" s="186">
        <v>9.48</v>
      </c>
      <c r="I108" s="187"/>
      <c r="J108" s="188">
        <f>ROUND(I108*H108,2)</f>
        <v>0</v>
      </c>
      <c r="K108" s="184" t="s">
        <v>169</v>
      </c>
      <c r="L108" s="41"/>
      <c r="M108" s="189" t="s">
        <v>5</v>
      </c>
      <c r="N108" s="190" t="s">
        <v>40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215</v>
      </c>
      <c r="AT108" s="24" t="s">
        <v>165</v>
      </c>
      <c r="AU108" s="24" t="s">
        <v>79</v>
      </c>
      <c r="AY108" s="24" t="s">
        <v>161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77</v>
      </c>
      <c r="BK108" s="193">
        <f>ROUND(I108*H108,2)</f>
        <v>0</v>
      </c>
      <c r="BL108" s="24" t="s">
        <v>215</v>
      </c>
      <c r="BM108" s="24" t="s">
        <v>263</v>
      </c>
    </row>
    <row r="109" spans="2:51" s="12" customFormat="1" ht="13.5">
      <c r="B109" s="198"/>
      <c r="D109" s="208" t="s">
        <v>217</v>
      </c>
      <c r="E109" s="217" t="s">
        <v>5</v>
      </c>
      <c r="F109" s="218" t="s">
        <v>264</v>
      </c>
      <c r="H109" s="219">
        <v>9.48</v>
      </c>
      <c r="I109" s="203"/>
      <c r="L109" s="198"/>
      <c r="M109" s="204"/>
      <c r="N109" s="205"/>
      <c r="O109" s="205"/>
      <c r="P109" s="205"/>
      <c r="Q109" s="205"/>
      <c r="R109" s="205"/>
      <c r="S109" s="205"/>
      <c r="T109" s="206"/>
      <c r="AT109" s="200" t="s">
        <v>217</v>
      </c>
      <c r="AU109" s="200" t="s">
        <v>79</v>
      </c>
      <c r="AV109" s="12" t="s">
        <v>79</v>
      </c>
      <c r="AW109" s="12" t="s">
        <v>33</v>
      </c>
      <c r="AX109" s="12" t="s">
        <v>77</v>
      </c>
      <c r="AY109" s="200" t="s">
        <v>161</v>
      </c>
    </row>
    <row r="110" spans="2:65" s="1" customFormat="1" ht="22.5" customHeight="1">
      <c r="B110" s="181"/>
      <c r="C110" s="182" t="s">
        <v>265</v>
      </c>
      <c r="D110" s="182" t="s">
        <v>165</v>
      </c>
      <c r="E110" s="183" t="s">
        <v>266</v>
      </c>
      <c r="F110" s="184" t="s">
        <v>267</v>
      </c>
      <c r="G110" s="185" t="s">
        <v>251</v>
      </c>
      <c r="H110" s="186">
        <v>269.796</v>
      </c>
      <c r="I110" s="187"/>
      <c r="J110" s="188">
        <f>ROUND(I110*H110,2)</f>
        <v>0</v>
      </c>
      <c r="K110" s="184" t="s">
        <v>169</v>
      </c>
      <c r="L110" s="41"/>
      <c r="M110" s="189" t="s">
        <v>5</v>
      </c>
      <c r="N110" s="190" t="s">
        <v>40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215</v>
      </c>
      <c r="AT110" s="24" t="s">
        <v>165</v>
      </c>
      <c r="AU110" s="24" t="s">
        <v>79</v>
      </c>
      <c r="AY110" s="24" t="s">
        <v>161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77</v>
      </c>
      <c r="BK110" s="193">
        <f>ROUND(I110*H110,2)</f>
        <v>0</v>
      </c>
      <c r="BL110" s="24" t="s">
        <v>215</v>
      </c>
      <c r="BM110" s="24" t="s">
        <v>268</v>
      </c>
    </row>
    <row r="111" spans="2:51" s="12" customFormat="1" ht="13.5">
      <c r="B111" s="198"/>
      <c r="D111" s="199" t="s">
        <v>217</v>
      </c>
      <c r="E111" s="200" t="s">
        <v>5</v>
      </c>
      <c r="F111" s="201" t="s">
        <v>269</v>
      </c>
      <c r="H111" s="202">
        <v>269.796</v>
      </c>
      <c r="I111" s="203"/>
      <c r="L111" s="198"/>
      <c r="M111" s="204"/>
      <c r="N111" s="205"/>
      <c r="O111" s="205"/>
      <c r="P111" s="205"/>
      <c r="Q111" s="205"/>
      <c r="R111" s="205"/>
      <c r="S111" s="205"/>
      <c r="T111" s="206"/>
      <c r="AT111" s="200" t="s">
        <v>217</v>
      </c>
      <c r="AU111" s="200" t="s">
        <v>79</v>
      </c>
      <c r="AV111" s="12" t="s">
        <v>79</v>
      </c>
      <c r="AW111" s="12" t="s">
        <v>33</v>
      </c>
      <c r="AX111" s="12" t="s">
        <v>77</v>
      </c>
      <c r="AY111" s="200" t="s">
        <v>161</v>
      </c>
    </row>
    <row r="112" spans="2:63" s="11" customFormat="1" ht="37.35" customHeight="1">
      <c r="B112" s="167"/>
      <c r="D112" s="168" t="s">
        <v>68</v>
      </c>
      <c r="E112" s="169" t="s">
        <v>270</v>
      </c>
      <c r="F112" s="169" t="s">
        <v>271</v>
      </c>
      <c r="I112" s="170"/>
      <c r="J112" s="171">
        <f>BK112</f>
        <v>0</v>
      </c>
      <c r="L112" s="167"/>
      <c r="M112" s="172"/>
      <c r="N112" s="173"/>
      <c r="O112" s="173"/>
      <c r="P112" s="174">
        <f>P113</f>
        <v>0</v>
      </c>
      <c r="Q112" s="173"/>
      <c r="R112" s="174">
        <f>R113</f>
        <v>0</v>
      </c>
      <c r="S112" s="173"/>
      <c r="T112" s="175">
        <f>T113</f>
        <v>0.25632</v>
      </c>
      <c r="AR112" s="168" t="s">
        <v>79</v>
      </c>
      <c r="AT112" s="176" t="s">
        <v>68</v>
      </c>
      <c r="AU112" s="176" t="s">
        <v>69</v>
      </c>
      <c r="AY112" s="168" t="s">
        <v>161</v>
      </c>
      <c r="BK112" s="177">
        <f>BK113</f>
        <v>0</v>
      </c>
    </row>
    <row r="113" spans="2:63" s="11" customFormat="1" ht="19.9" customHeight="1">
      <c r="B113" s="167"/>
      <c r="D113" s="178" t="s">
        <v>68</v>
      </c>
      <c r="E113" s="179" t="s">
        <v>272</v>
      </c>
      <c r="F113" s="179" t="s">
        <v>273</v>
      </c>
      <c r="I113" s="170"/>
      <c r="J113" s="180">
        <f>BK113</f>
        <v>0</v>
      </c>
      <c r="L113" s="167"/>
      <c r="M113" s="172"/>
      <c r="N113" s="173"/>
      <c r="O113" s="173"/>
      <c r="P113" s="174">
        <f>SUM(P114:P115)</f>
        <v>0</v>
      </c>
      <c r="Q113" s="173"/>
      <c r="R113" s="174">
        <f>SUM(R114:R115)</f>
        <v>0</v>
      </c>
      <c r="S113" s="173"/>
      <c r="T113" s="175">
        <f>SUM(T114:T115)</f>
        <v>0.25632</v>
      </c>
      <c r="AR113" s="168" t="s">
        <v>79</v>
      </c>
      <c r="AT113" s="176" t="s">
        <v>68</v>
      </c>
      <c r="AU113" s="176" t="s">
        <v>77</v>
      </c>
      <c r="AY113" s="168" t="s">
        <v>161</v>
      </c>
      <c r="BK113" s="177">
        <f>SUM(BK114:BK115)</f>
        <v>0</v>
      </c>
    </row>
    <row r="114" spans="2:65" s="1" customFormat="1" ht="22.5" customHeight="1">
      <c r="B114" s="181"/>
      <c r="C114" s="182" t="s">
        <v>274</v>
      </c>
      <c r="D114" s="182" t="s">
        <v>165</v>
      </c>
      <c r="E114" s="183" t="s">
        <v>275</v>
      </c>
      <c r="F114" s="184" t="s">
        <v>276</v>
      </c>
      <c r="G114" s="185" t="s">
        <v>214</v>
      </c>
      <c r="H114" s="186">
        <v>142.4</v>
      </c>
      <c r="I114" s="187"/>
      <c r="J114" s="188">
        <f>ROUND(I114*H114,2)</f>
        <v>0</v>
      </c>
      <c r="K114" s="184" t="s">
        <v>169</v>
      </c>
      <c r="L114" s="41"/>
      <c r="M114" s="189" t="s">
        <v>5</v>
      </c>
      <c r="N114" s="190" t="s">
        <v>40</v>
      </c>
      <c r="O114" s="42"/>
      <c r="P114" s="191">
        <f>O114*H114</f>
        <v>0</v>
      </c>
      <c r="Q114" s="191">
        <v>0</v>
      </c>
      <c r="R114" s="191">
        <f>Q114*H114</f>
        <v>0</v>
      </c>
      <c r="S114" s="191">
        <v>0.0018</v>
      </c>
      <c r="T114" s="192">
        <f>S114*H114</f>
        <v>0.25632</v>
      </c>
      <c r="AR114" s="24" t="s">
        <v>277</v>
      </c>
      <c r="AT114" s="24" t="s">
        <v>165</v>
      </c>
      <c r="AU114" s="24" t="s">
        <v>79</v>
      </c>
      <c r="AY114" s="24" t="s">
        <v>161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77</v>
      </c>
      <c r="BK114" s="193">
        <f>ROUND(I114*H114,2)</f>
        <v>0</v>
      </c>
      <c r="BL114" s="24" t="s">
        <v>277</v>
      </c>
      <c r="BM114" s="24" t="s">
        <v>278</v>
      </c>
    </row>
    <row r="115" spans="2:51" s="12" customFormat="1" ht="13.5">
      <c r="B115" s="198"/>
      <c r="D115" s="199" t="s">
        <v>217</v>
      </c>
      <c r="E115" s="200" t="s">
        <v>5</v>
      </c>
      <c r="F115" s="201" t="s">
        <v>279</v>
      </c>
      <c r="H115" s="202">
        <v>142.4</v>
      </c>
      <c r="I115" s="203"/>
      <c r="L115" s="198"/>
      <c r="M115" s="223"/>
      <c r="N115" s="224"/>
      <c r="O115" s="224"/>
      <c r="P115" s="224"/>
      <c r="Q115" s="224"/>
      <c r="R115" s="224"/>
      <c r="S115" s="224"/>
      <c r="T115" s="225"/>
      <c r="AT115" s="200" t="s">
        <v>217</v>
      </c>
      <c r="AU115" s="200" t="s">
        <v>79</v>
      </c>
      <c r="AV115" s="12" t="s">
        <v>79</v>
      </c>
      <c r="AW115" s="12" t="s">
        <v>33</v>
      </c>
      <c r="AX115" s="12" t="s">
        <v>77</v>
      </c>
      <c r="AY115" s="200" t="s">
        <v>161</v>
      </c>
    </row>
    <row r="116" spans="2:12" s="1" customFormat="1" ht="6.95" customHeight="1">
      <c r="B116" s="56"/>
      <c r="C116" s="57"/>
      <c r="D116" s="57"/>
      <c r="E116" s="57"/>
      <c r="F116" s="57"/>
      <c r="G116" s="57"/>
      <c r="H116" s="57"/>
      <c r="I116" s="134"/>
      <c r="J116" s="57"/>
      <c r="K116" s="57"/>
      <c r="L116" s="41"/>
    </row>
  </sheetData>
  <autoFilter ref="C81:K11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4"/>
  <sheetViews>
    <sheetView showGridLines="0" workbookViewId="0" topLeftCell="A1">
      <pane ySplit="1" topLeftCell="A4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s="1" customFormat="1" ht="15">
      <c r="B8" s="41"/>
      <c r="C8" s="42"/>
      <c r="D8" s="37" t="s">
        <v>135</v>
      </c>
      <c r="E8" s="42"/>
      <c r="F8" s="42"/>
      <c r="G8" s="42"/>
      <c r="H8" s="42"/>
      <c r="I8" s="113"/>
      <c r="J8" s="42"/>
      <c r="K8" s="45"/>
    </row>
    <row r="9" spans="2:11" s="1" customFormat="1" ht="36.95" customHeight="1">
      <c r="B9" s="41"/>
      <c r="C9" s="42"/>
      <c r="D9" s="42"/>
      <c r="E9" s="377" t="s">
        <v>280</v>
      </c>
      <c r="F9" s="378"/>
      <c r="G9" s="378"/>
      <c r="H9" s="378"/>
      <c r="I9" s="113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03.05.2017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24</v>
      </c>
      <c r="F15" s="42"/>
      <c r="G15" s="42"/>
      <c r="H15" s="42"/>
      <c r="I15" s="114" t="s">
        <v>29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24</v>
      </c>
      <c r="F21" s="42"/>
      <c r="G21" s="42"/>
      <c r="H21" s="42"/>
      <c r="I21" s="114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13"/>
      <c r="J23" s="42"/>
      <c r="K23" s="45"/>
    </row>
    <row r="24" spans="2:11" s="7" customFormat="1" ht="22.5" customHeight="1">
      <c r="B24" s="116"/>
      <c r="C24" s="117"/>
      <c r="D24" s="117"/>
      <c r="E24" s="364" t="s">
        <v>5</v>
      </c>
      <c r="F24" s="364"/>
      <c r="G24" s="364"/>
      <c r="H24" s="364"/>
      <c r="I24" s="118"/>
      <c r="J24" s="117"/>
      <c r="K24" s="119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35</v>
      </c>
      <c r="E27" s="42"/>
      <c r="F27" s="42"/>
      <c r="G27" s="42"/>
      <c r="H27" s="42"/>
      <c r="I27" s="113"/>
      <c r="J27" s="123">
        <f>ROUND(J101,2)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24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25">
        <f>ROUND(SUM(BE101:BE863),2)</f>
        <v>0</v>
      </c>
      <c r="G30" s="42"/>
      <c r="H30" s="42"/>
      <c r="I30" s="126">
        <v>0.21</v>
      </c>
      <c r="J30" s="125">
        <f>ROUND(ROUND((SUM(BE101:BE863)),2)*I30,2)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25">
        <f>ROUND(SUM(BF101:BF863),2)</f>
        <v>0</v>
      </c>
      <c r="G31" s="42"/>
      <c r="H31" s="42"/>
      <c r="I31" s="126">
        <v>0.15</v>
      </c>
      <c r="J31" s="125">
        <f>ROUND(ROUND((SUM(BF101:BF863)),2)*I31,2)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42</v>
      </c>
      <c r="F32" s="125">
        <f>ROUND(SUM(BG101:BG863),2)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43</v>
      </c>
      <c r="F33" s="125">
        <f>ROUND(SUM(BH101:BH863),2)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</v>
      </c>
      <c r="F34" s="125">
        <f>ROUND(SUM(BI101:BI863),2)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45</v>
      </c>
      <c r="E36" s="71"/>
      <c r="F36" s="71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" customHeight="1">
      <c r="B42" s="41"/>
      <c r="C42" s="30" t="s">
        <v>137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2.5" customHeight="1">
      <c r="B45" s="41"/>
      <c r="C45" s="42"/>
      <c r="D45" s="42"/>
      <c r="E45" s="375" t="str">
        <f>E7</f>
        <v>Mateřská školka Košetice</v>
      </c>
      <c r="F45" s="376"/>
      <c r="G45" s="376"/>
      <c r="H45" s="376"/>
      <c r="I45" s="113"/>
      <c r="J45" s="42"/>
      <c r="K45" s="45"/>
    </row>
    <row r="46" spans="2:11" s="1" customFormat="1" ht="14.45" customHeight="1">
      <c r="B46" s="41"/>
      <c r="C46" s="37" t="s">
        <v>135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3.25" customHeight="1">
      <c r="B47" s="41"/>
      <c r="C47" s="42"/>
      <c r="D47" s="42"/>
      <c r="E47" s="377" t="str">
        <f>E9</f>
        <v>02 - Stavební práce</v>
      </c>
      <c r="F47" s="378"/>
      <c r="G47" s="378"/>
      <c r="H47" s="378"/>
      <c r="I47" s="113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4" t="s">
        <v>25</v>
      </c>
      <c r="J49" s="115" t="str">
        <f>IF(J12="","",J12)</f>
        <v>03.05.2017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4" t="s">
        <v>32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11" s="1" customFormat="1" ht="29.25" customHeight="1">
      <c r="B54" s="41"/>
      <c r="C54" s="137" t="s">
        <v>138</v>
      </c>
      <c r="D54" s="127"/>
      <c r="E54" s="127"/>
      <c r="F54" s="127"/>
      <c r="G54" s="127"/>
      <c r="H54" s="127"/>
      <c r="I54" s="138"/>
      <c r="J54" s="139" t="s">
        <v>139</v>
      </c>
      <c r="K54" s="140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140</v>
      </c>
      <c r="D56" s="42"/>
      <c r="E56" s="42"/>
      <c r="F56" s="42"/>
      <c r="G56" s="42"/>
      <c r="H56" s="42"/>
      <c r="I56" s="113"/>
      <c r="J56" s="123">
        <f>J101</f>
        <v>0</v>
      </c>
      <c r="K56" s="45"/>
      <c r="AU56" s="24" t="s">
        <v>141</v>
      </c>
    </row>
    <row r="57" spans="2:11" s="8" customFormat="1" ht="24.95" customHeight="1">
      <c r="B57" s="142"/>
      <c r="C57" s="143"/>
      <c r="D57" s="144" t="s">
        <v>202</v>
      </c>
      <c r="E57" s="145"/>
      <c r="F57" s="145"/>
      <c r="G57" s="145"/>
      <c r="H57" s="145"/>
      <c r="I57" s="146"/>
      <c r="J57" s="147">
        <f>J102</f>
        <v>0</v>
      </c>
      <c r="K57" s="148"/>
    </row>
    <row r="58" spans="2:11" s="9" customFormat="1" ht="19.9" customHeight="1">
      <c r="B58" s="149"/>
      <c r="C58" s="150"/>
      <c r="D58" s="151" t="s">
        <v>203</v>
      </c>
      <c r="E58" s="152"/>
      <c r="F58" s="152"/>
      <c r="G58" s="152"/>
      <c r="H58" s="152"/>
      <c r="I58" s="153"/>
      <c r="J58" s="154">
        <f>J103</f>
        <v>0</v>
      </c>
      <c r="K58" s="155"/>
    </row>
    <row r="59" spans="2:11" s="9" customFormat="1" ht="19.9" customHeight="1">
      <c r="B59" s="149"/>
      <c r="C59" s="150"/>
      <c r="D59" s="151" t="s">
        <v>281</v>
      </c>
      <c r="E59" s="152"/>
      <c r="F59" s="152"/>
      <c r="G59" s="152"/>
      <c r="H59" s="152"/>
      <c r="I59" s="153"/>
      <c r="J59" s="154">
        <f>J115</f>
        <v>0</v>
      </c>
      <c r="K59" s="155"/>
    </row>
    <row r="60" spans="2:11" s="9" customFormat="1" ht="19.9" customHeight="1">
      <c r="B60" s="149"/>
      <c r="C60" s="150"/>
      <c r="D60" s="151" t="s">
        <v>282</v>
      </c>
      <c r="E60" s="152"/>
      <c r="F60" s="152"/>
      <c r="G60" s="152"/>
      <c r="H60" s="152"/>
      <c r="I60" s="153"/>
      <c r="J60" s="154">
        <f>J144</f>
        <v>0</v>
      </c>
      <c r="K60" s="155"/>
    </row>
    <row r="61" spans="2:11" s="9" customFormat="1" ht="19.9" customHeight="1">
      <c r="B61" s="149"/>
      <c r="C61" s="150"/>
      <c r="D61" s="151" t="s">
        <v>283</v>
      </c>
      <c r="E61" s="152"/>
      <c r="F61" s="152"/>
      <c r="G61" s="152"/>
      <c r="H61" s="152"/>
      <c r="I61" s="153"/>
      <c r="J61" s="154">
        <f>J204</f>
        <v>0</v>
      </c>
      <c r="K61" s="155"/>
    </row>
    <row r="62" spans="2:11" s="9" customFormat="1" ht="19.9" customHeight="1">
      <c r="B62" s="149"/>
      <c r="C62" s="150"/>
      <c r="D62" s="151" t="s">
        <v>284</v>
      </c>
      <c r="E62" s="152"/>
      <c r="F62" s="152"/>
      <c r="G62" s="152"/>
      <c r="H62" s="152"/>
      <c r="I62" s="153"/>
      <c r="J62" s="154">
        <f>J306</f>
        <v>0</v>
      </c>
      <c r="K62" s="155"/>
    </row>
    <row r="63" spans="2:11" s="9" customFormat="1" ht="19.9" customHeight="1">
      <c r="B63" s="149"/>
      <c r="C63" s="150"/>
      <c r="D63" s="151" t="s">
        <v>204</v>
      </c>
      <c r="E63" s="152"/>
      <c r="F63" s="152"/>
      <c r="G63" s="152"/>
      <c r="H63" s="152"/>
      <c r="I63" s="153"/>
      <c r="J63" s="154">
        <f>J422</f>
        <v>0</v>
      </c>
      <c r="K63" s="155"/>
    </row>
    <row r="64" spans="2:11" s="9" customFormat="1" ht="19.9" customHeight="1">
      <c r="B64" s="149"/>
      <c r="C64" s="150"/>
      <c r="D64" s="151" t="s">
        <v>205</v>
      </c>
      <c r="E64" s="152"/>
      <c r="F64" s="152"/>
      <c r="G64" s="152"/>
      <c r="H64" s="152"/>
      <c r="I64" s="153"/>
      <c r="J64" s="154">
        <f>J457</f>
        <v>0</v>
      </c>
      <c r="K64" s="155"/>
    </row>
    <row r="65" spans="2:11" s="9" customFormat="1" ht="19.9" customHeight="1">
      <c r="B65" s="149"/>
      <c r="C65" s="150"/>
      <c r="D65" s="151" t="s">
        <v>285</v>
      </c>
      <c r="E65" s="152"/>
      <c r="F65" s="152"/>
      <c r="G65" s="152"/>
      <c r="H65" s="152"/>
      <c r="I65" s="153"/>
      <c r="J65" s="154">
        <f>J463</f>
        <v>0</v>
      </c>
      <c r="K65" s="155"/>
    </row>
    <row r="66" spans="2:11" s="8" customFormat="1" ht="24.95" customHeight="1">
      <c r="B66" s="142"/>
      <c r="C66" s="143"/>
      <c r="D66" s="144" t="s">
        <v>206</v>
      </c>
      <c r="E66" s="145"/>
      <c r="F66" s="145"/>
      <c r="G66" s="145"/>
      <c r="H66" s="145"/>
      <c r="I66" s="146"/>
      <c r="J66" s="147">
        <f>J465</f>
        <v>0</v>
      </c>
      <c r="K66" s="148"/>
    </row>
    <row r="67" spans="2:11" s="9" customFormat="1" ht="19.9" customHeight="1">
      <c r="B67" s="149"/>
      <c r="C67" s="150"/>
      <c r="D67" s="151" t="s">
        <v>286</v>
      </c>
      <c r="E67" s="152"/>
      <c r="F67" s="152"/>
      <c r="G67" s="152"/>
      <c r="H67" s="152"/>
      <c r="I67" s="153"/>
      <c r="J67" s="154">
        <f>J466</f>
        <v>0</v>
      </c>
      <c r="K67" s="155"/>
    </row>
    <row r="68" spans="2:11" s="9" customFormat="1" ht="19.9" customHeight="1">
      <c r="B68" s="149"/>
      <c r="C68" s="150"/>
      <c r="D68" s="151" t="s">
        <v>207</v>
      </c>
      <c r="E68" s="152"/>
      <c r="F68" s="152"/>
      <c r="G68" s="152"/>
      <c r="H68" s="152"/>
      <c r="I68" s="153"/>
      <c r="J68" s="154">
        <f>J486</f>
        <v>0</v>
      </c>
      <c r="K68" s="155"/>
    </row>
    <row r="69" spans="2:11" s="9" customFormat="1" ht="19.9" customHeight="1">
      <c r="B69" s="149"/>
      <c r="C69" s="150"/>
      <c r="D69" s="151" t="s">
        <v>287</v>
      </c>
      <c r="E69" s="152"/>
      <c r="F69" s="152"/>
      <c r="G69" s="152"/>
      <c r="H69" s="152"/>
      <c r="I69" s="153"/>
      <c r="J69" s="154">
        <f>J518</f>
        <v>0</v>
      </c>
      <c r="K69" s="155"/>
    </row>
    <row r="70" spans="2:11" s="9" customFormat="1" ht="19.9" customHeight="1">
      <c r="B70" s="149"/>
      <c r="C70" s="150"/>
      <c r="D70" s="151" t="s">
        <v>288</v>
      </c>
      <c r="E70" s="152"/>
      <c r="F70" s="152"/>
      <c r="G70" s="152"/>
      <c r="H70" s="152"/>
      <c r="I70" s="153"/>
      <c r="J70" s="154">
        <f>J620</f>
        <v>0</v>
      </c>
      <c r="K70" s="155"/>
    </row>
    <row r="71" spans="2:11" s="9" customFormat="1" ht="19.9" customHeight="1">
      <c r="B71" s="149"/>
      <c r="C71" s="150"/>
      <c r="D71" s="151" t="s">
        <v>289</v>
      </c>
      <c r="E71" s="152"/>
      <c r="F71" s="152"/>
      <c r="G71" s="152"/>
      <c r="H71" s="152"/>
      <c r="I71" s="153"/>
      <c r="J71" s="154">
        <f>J629</f>
        <v>0</v>
      </c>
      <c r="K71" s="155"/>
    </row>
    <row r="72" spans="2:11" s="9" customFormat="1" ht="19.9" customHeight="1">
      <c r="B72" s="149"/>
      <c r="C72" s="150"/>
      <c r="D72" s="151" t="s">
        <v>290</v>
      </c>
      <c r="E72" s="152"/>
      <c r="F72" s="152"/>
      <c r="G72" s="152"/>
      <c r="H72" s="152"/>
      <c r="I72" s="153"/>
      <c r="J72" s="154">
        <f>J646</f>
        <v>0</v>
      </c>
      <c r="K72" s="155"/>
    </row>
    <row r="73" spans="2:11" s="9" customFormat="1" ht="19.9" customHeight="1">
      <c r="B73" s="149"/>
      <c r="C73" s="150"/>
      <c r="D73" s="151" t="s">
        <v>291</v>
      </c>
      <c r="E73" s="152"/>
      <c r="F73" s="152"/>
      <c r="G73" s="152"/>
      <c r="H73" s="152"/>
      <c r="I73" s="153"/>
      <c r="J73" s="154">
        <f>J683</f>
        <v>0</v>
      </c>
      <c r="K73" s="155"/>
    </row>
    <row r="74" spans="2:11" s="9" customFormat="1" ht="19.9" customHeight="1">
      <c r="B74" s="149"/>
      <c r="C74" s="150"/>
      <c r="D74" s="151" t="s">
        <v>292</v>
      </c>
      <c r="E74" s="152"/>
      <c r="F74" s="152"/>
      <c r="G74" s="152"/>
      <c r="H74" s="152"/>
      <c r="I74" s="153"/>
      <c r="J74" s="154">
        <f>J749</f>
        <v>0</v>
      </c>
      <c r="K74" s="155"/>
    </row>
    <row r="75" spans="2:11" s="9" customFormat="1" ht="19.9" customHeight="1">
      <c r="B75" s="149"/>
      <c r="C75" s="150"/>
      <c r="D75" s="151" t="s">
        <v>293</v>
      </c>
      <c r="E75" s="152"/>
      <c r="F75" s="152"/>
      <c r="G75" s="152"/>
      <c r="H75" s="152"/>
      <c r="I75" s="153"/>
      <c r="J75" s="154">
        <f>J779</f>
        <v>0</v>
      </c>
      <c r="K75" s="155"/>
    </row>
    <row r="76" spans="2:11" s="9" customFormat="1" ht="19.9" customHeight="1">
      <c r="B76" s="149"/>
      <c r="C76" s="150"/>
      <c r="D76" s="151" t="s">
        <v>294</v>
      </c>
      <c r="E76" s="152"/>
      <c r="F76" s="152"/>
      <c r="G76" s="152"/>
      <c r="H76" s="152"/>
      <c r="I76" s="153"/>
      <c r="J76" s="154">
        <f>J814</f>
        <v>0</v>
      </c>
      <c r="K76" s="155"/>
    </row>
    <row r="77" spans="2:11" s="9" customFormat="1" ht="19.9" customHeight="1">
      <c r="B77" s="149"/>
      <c r="C77" s="150"/>
      <c r="D77" s="151" t="s">
        <v>295</v>
      </c>
      <c r="E77" s="152"/>
      <c r="F77" s="152"/>
      <c r="G77" s="152"/>
      <c r="H77" s="152"/>
      <c r="I77" s="153"/>
      <c r="J77" s="154">
        <f>J830</f>
        <v>0</v>
      </c>
      <c r="K77" s="155"/>
    </row>
    <row r="78" spans="2:11" s="9" customFormat="1" ht="19.9" customHeight="1">
      <c r="B78" s="149"/>
      <c r="C78" s="150"/>
      <c r="D78" s="151" t="s">
        <v>296</v>
      </c>
      <c r="E78" s="152"/>
      <c r="F78" s="152"/>
      <c r="G78" s="152"/>
      <c r="H78" s="152"/>
      <c r="I78" s="153"/>
      <c r="J78" s="154">
        <f>J851</f>
        <v>0</v>
      </c>
      <c r="K78" s="155"/>
    </row>
    <row r="79" spans="2:11" s="9" customFormat="1" ht="19.9" customHeight="1">
      <c r="B79" s="149"/>
      <c r="C79" s="150"/>
      <c r="D79" s="151" t="s">
        <v>297</v>
      </c>
      <c r="E79" s="152"/>
      <c r="F79" s="152"/>
      <c r="G79" s="152"/>
      <c r="H79" s="152"/>
      <c r="I79" s="153"/>
      <c r="J79" s="154">
        <f>J853</f>
        <v>0</v>
      </c>
      <c r="K79" s="155"/>
    </row>
    <row r="80" spans="2:11" s="8" customFormat="1" ht="24.95" customHeight="1">
      <c r="B80" s="142"/>
      <c r="C80" s="143"/>
      <c r="D80" s="144" t="s">
        <v>298</v>
      </c>
      <c r="E80" s="145"/>
      <c r="F80" s="145"/>
      <c r="G80" s="145"/>
      <c r="H80" s="145"/>
      <c r="I80" s="146"/>
      <c r="J80" s="147">
        <f>J861</f>
        <v>0</v>
      </c>
      <c r="K80" s="148"/>
    </row>
    <row r="81" spans="2:11" s="9" customFormat="1" ht="19.9" customHeight="1">
      <c r="B81" s="149"/>
      <c r="C81" s="150"/>
      <c r="D81" s="151" t="s">
        <v>299</v>
      </c>
      <c r="E81" s="152"/>
      <c r="F81" s="152"/>
      <c r="G81" s="152"/>
      <c r="H81" s="152"/>
      <c r="I81" s="153"/>
      <c r="J81" s="154">
        <f>J862</f>
        <v>0</v>
      </c>
      <c r="K81" s="155"/>
    </row>
    <row r="82" spans="2:11" s="1" customFormat="1" ht="21.75" customHeight="1">
      <c r="B82" s="41"/>
      <c r="C82" s="42"/>
      <c r="D82" s="42"/>
      <c r="E82" s="42"/>
      <c r="F82" s="42"/>
      <c r="G82" s="42"/>
      <c r="H82" s="42"/>
      <c r="I82" s="113"/>
      <c r="J82" s="42"/>
      <c r="K82" s="45"/>
    </row>
    <row r="83" spans="2:11" s="1" customFormat="1" ht="6.95" customHeight="1">
      <c r="B83" s="56"/>
      <c r="C83" s="57"/>
      <c r="D83" s="57"/>
      <c r="E83" s="57"/>
      <c r="F83" s="57"/>
      <c r="G83" s="57"/>
      <c r="H83" s="57"/>
      <c r="I83" s="134"/>
      <c r="J83" s="57"/>
      <c r="K83" s="58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35"/>
      <c r="J87" s="60"/>
      <c r="K87" s="60"/>
      <c r="L87" s="41"/>
    </row>
    <row r="88" spans="2:12" s="1" customFormat="1" ht="36.95" customHeight="1">
      <c r="B88" s="41"/>
      <c r="C88" s="61" t="s">
        <v>145</v>
      </c>
      <c r="L88" s="41"/>
    </row>
    <row r="89" spans="2:12" s="1" customFormat="1" ht="6.95" customHeight="1">
      <c r="B89" s="41"/>
      <c r="L89" s="41"/>
    </row>
    <row r="90" spans="2:12" s="1" customFormat="1" ht="14.45" customHeight="1">
      <c r="B90" s="41"/>
      <c r="C90" s="63" t="s">
        <v>19</v>
      </c>
      <c r="L90" s="41"/>
    </row>
    <row r="91" spans="2:12" s="1" customFormat="1" ht="22.5" customHeight="1">
      <c r="B91" s="41"/>
      <c r="E91" s="371" t="str">
        <f>E7</f>
        <v>Mateřská školka Košetice</v>
      </c>
      <c r="F91" s="372"/>
      <c r="G91" s="372"/>
      <c r="H91" s="372"/>
      <c r="L91" s="41"/>
    </row>
    <row r="92" spans="2:12" s="1" customFormat="1" ht="14.45" customHeight="1">
      <c r="B92" s="41"/>
      <c r="C92" s="63" t="s">
        <v>135</v>
      </c>
      <c r="L92" s="41"/>
    </row>
    <row r="93" spans="2:12" s="1" customFormat="1" ht="23.25" customHeight="1">
      <c r="B93" s="41"/>
      <c r="E93" s="345" t="str">
        <f>E9</f>
        <v>02 - Stavební práce</v>
      </c>
      <c r="F93" s="373"/>
      <c r="G93" s="373"/>
      <c r="H93" s="373"/>
      <c r="L93" s="41"/>
    </row>
    <row r="94" spans="2:12" s="1" customFormat="1" ht="6.95" customHeight="1">
      <c r="B94" s="41"/>
      <c r="L94" s="41"/>
    </row>
    <row r="95" spans="2:12" s="1" customFormat="1" ht="18" customHeight="1">
      <c r="B95" s="41"/>
      <c r="C95" s="63" t="s">
        <v>23</v>
      </c>
      <c r="F95" s="156" t="str">
        <f>F12</f>
        <v xml:space="preserve"> </v>
      </c>
      <c r="I95" s="157" t="s">
        <v>25</v>
      </c>
      <c r="J95" s="67" t="str">
        <f>IF(J12="","",J12)</f>
        <v>03.05.2017</v>
      </c>
      <c r="L95" s="41"/>
    </row>
    <row r="96" spans="2:12" s="1" customFormat="1" ht="6.95" customHeight="1">
      <c r="B96" s="41"/>
      <c r="L96" s="41"/>
    </row>
    <row r="97" spans="2:12" s="1" customFormat="1" ht="15">
      <c r="B97" s="41"/>
      <c r="C97" s="63" t="s">
        <v>27</v>
      </c>
      <c r="F97" s="156" t="str">
        <f>E15</f>
        <v xml:space="preserve"> </v>
      </c>
      <c r="I97" s="157" t="s">
        <v>32</v>
      </c>
      <c r="J97" s="156" t="str">
        <f>E21</f>
        <v xml:space="preserve"> </v>
      </c>
      <c r="L97" s="41"/>
    </row>
    <row r="98" spans="2:12" s="1" customFormat="1" ht="14.45" customHeight="1">
      <c r="B98" s="41"/>
      <c r="C98" s="63" t="s">
        <v>30</v>
      </c>
      <c r="F98" s="156" t="str">
        <f>IF(E18="","",E18)</f>
        <v/>
      </c>
      <c r="L98" s="41"/>
    </row>
    <row r="99" spans="2:12" s="1" customFormat="1" ht="10.35" customHeight="1">
      <c r="B99" s="41"/>
      <c r="L99" s="41"/>
    </row>
    <row r="100" spans="2:20" s="10" customFormat="1" ht="29.25" customHeight="1">
      <c r="B100" s="158"/>
      <c r="C100" s="159" t="s">
        <v>146</v>
      </c>
      <c r="D100" s="160" t="s">
        <v>54</v>
      </c>
      <c r="E100" s="160" t="s">
        <v>50</v>
      </c>
      <c r="F100" s="160" t="s">
        <v>147</v>
      </c>
      <c r="G100" s="160" t="s">
        <v>148</v>
      </c>
      <c r="H100" s="160" t="s">
        <v>149</v>
      </c>
      <c r="I100" s="161" t="s">
        <v>150</v>
      </c>
      <c r="J100" s="160" t="s">
        <v>139</v>
      </c>
      <c r="K100" s="162" t="s">
        <v>151</v>
      </c>
      <c r="L100" s="158"/>
      <c r="M100" s="73" t="s">
        <v>152</v>
      </c>
      <c r="N100" s="74" t="s">
        <v>39</v>
      </c>
      <c r="O100" s="74" t="s">
        <v>153</v>
      </c>
      <c r="P100" s="74" t="s">
        <v>154</v>
      </c>
      <c r="Q100" s="74" t="s">
        <v>155</v>
      </c>
      <c r="R100" s="74" t="s">
        <v>156</v>
      </c>
      <c r="S100" s="74" t="s">
        <v>157</v>
      </c>
      <c r="T100" s="75" t="s">
        <v>158</v>
      </c>
    </row>
    <row r="101" spans="2:63" s="1" customFormat="1" ht="29.25" customHeight="1">
      <c r="B101" s="41"/>
      <c r="C101" s="77" t="s">
        <v>140</v>
      </c>
      <c r="J101" s="163">
        <f>BK101</f>
        <v>0</v>
      </c>
      <c r="L101" s="41"/>
      <c r="M101" s="76"/>
      <c r="N101" s="68"/>
      <c r="O101" s="68"/>
      <c r="P101" s="164">
        <f>P102+P465+P861</f>
        <v>0</v>
      </c>
      <c r="Q101" s="68"/>
      <c r="R101" s="164">
        <f>R102+R465+R861</f>
        <v>1072.4371322</v>
      </c>
      <c r="S101" s="68"/>
      <c r="T101" s="165">
        <f>T102+T465+T861</f>
        <v>9.835550999999999</v>
      </c>
      <c r="AT101" s="24" t="s">
        <v>68</v>
      </c>
      <c r="AU101" s="24" t="s">
        <v>141</v>
      </c>
      <c r="BK101" s="166">
        <f>BK102+BK465+BK861</f>
        <v>0</v>
      </c>
    </row>
    <row r="102" spans="2:63" s="11" customFormat="1" ht="37.35" customHeight="1">
      <c r="B102" s="167"/>
      <c r="D102" s="168" t="s">
        <v>68</v>
      </c>
      <c r="E102" s="169" t="s">
        <v>208</v>
      </c>
      <c r="F102" s="169" t="s">
        <v>209</v>
      </c>
      <c r="I102" s="170"/>
      <c r="J102" s="171">
        <f>BK102</f>
        <v>0</v>
      </c>
      <c r="L102" s="167"/>
      <c r="M102" s="172"/>
      <c r="N102" s="173"/>
      <c r="O102" s="173"/>
      <c r="P102" s="174">
        <f>P103+P115+P144+P204+P306+P422+P457+P463</f>
        <v>0</v>
      </c>
      <c r="Q102" s="173"/>
      <c r="R102" s="174">
        <f>R103+R115+R144+R204+R306+R422+R457+R463</f>
        <v>956.6002944599999</v>
      </c>
      <c r="S102" s="173"/>
      <c r="T102" s="175">
        <f>T103+T115+T144+T204+T306+T422+T457+T463</f>
        <v>9.835550999999999</v>
      </c>
      <c r="AR102" s="168" t="s">
        <v>77</v>
      </c>
      <c r="AT102" s="176" t="s">
        <v>68</v>
      </c>
      <c r="AU102" s="176" t="s">
        <v>69</v>
      </c>
      <c r="AY102" s="168" t="s">
        <v>161</v>
      </c>
      <c r="BK102" s="177">
        <f>BK103+BK115+BK144+BK204+BK306+BK422+BK457+BK463</f>
        <v>0</v>
      </c>
    </row>
    <row r="103" spans="2:63" s="11" customFormat="1" ht="19.9" customHeight="1">
      <c r="B103" s="167"/>
      <c r="D103" s="178" t="s">
        <v>68</v>
      </c>
      <c r="E103" s="179" t="s">
        <v>77</v>
      </c>
      <c r="F103" s="179" t="s">
        <v>210</v>
      </c>
      <c r="I103" s="170"/>
      <c r="J103" s="180">
        <f>BK103</f>
        <v>0</v>
      </c>
      <c r="L103" s="167"/>
      <c r="M103" s="172"/>
      <c r="N103" s="173"/>
      <c r="O103" s="173"/>
      <c r="P103" s="174">
        <f>SUM(P104:P114)</f>
        <v>0</v>
      </c>
      <c r="Q103" s="173"/>
      <c r="R103" s="174">
        <f>SUM(R104:R114)</f>
        <v>0</v>
      </c>
      <c r="S103" s="173"/>
      <c r="T103" s="175">
        <f>SUM(T104:T114)</f>
        <v>0</v>
      </c>
      <c r="AR103" s="168" t="s">
        <v>77</v>
      </c>
      <c r="AT103" s="176" t="s">
        <v>68</v>
      </c>
      <c r="AU103" s="176" t="s">
        <v>77</v>
      </c>
      <c r="AY103" s="168" t="s">
        <v>161</v>
      </c>
      <c r="BK103" s="177">
        <f>SUM(BK104:BK114)</f>
        <v>0</v>
      </c>
    </row>
    <row r="104" spans="2:65" s="1" customFormat="1" ht="22.5" customHeight="1">
      <c r="B104" s="181"/>
      <c r="C104" s="182" t="s">
        <v>300</v>
      </c>
      <c r="D104" s="182" t="s">
        <v>165</v>
      </c>
      <c r="E104" s="183" t="s">
        <v>301</v>
      </c>
      <c r="F104" s="184" t="s">
        <v>302</v>
      </c>
      <c r="G104" s="185" t="s">
        <v>236</v>
      </c>
      <c r="H104" s="186">
        <v>76.32</v>
      </c>
      <c r="I104" s="187"/>
      <c r="J104" s="188">
        <f>ROUND(I104*H104,2)</f>
        <v>0</v>
      </c>
      <c r="K104" s="184" t="s">
        <v>169</v>
      </c>
      <c r="L104" s="41"/>
      <c r="M104" s="189" t="s">
        <v>5</v>
      </c>
      <c r="N104" s="190" t="s">
        <v>40</v>
      </c>
      <c r="O104" s="42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24" t="s">
        <v>215</v>
      </c>
      <c r="AT104" s="24" t="s">
        <v>165</v>
      </c>
      <c r="AU104" s="24" t="s">
        <v>79</v>
      </c>
      <c r="AY104" s="24" t="s">
        <v>161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77</v>
      </c>
      <c r="BK104" s="193">
        <f>ROUND(I104*H104,2)</f>
        <v>0</v>
      </c>
      <c r="BL104" s="24" t="s">
        <v>215</v>
      </c>
      <c r="BM104" s="24" t="s">
        <v>303</v>
      </c>
    </row>
    <row r="105" spans="2:51" s="12" customFormat="1" ht="13.5">
      <c r="B105" s="198"/>
      <c r="D105" s="208" t="s">
        <v>217</v>
      </c>
      <c r="E105" s="217" t="s">
        <v>5</v>
      </c>
      <c r="F105" s="218" t="s">
        <v>304</v>
      </c>
      <c r="H105" s="219">
        <v>76.32</v>
      </c>
      <c r="I105" s="203"/>
      <c r="L105" s="198"/>
      <c r="M105" s="204"/>
      <c r="N105" s="205"/>
      <c r="O105" s="205"/>
      <c r="P105" s="205"/>
      <c r="Q105" s="205"/>
      <c r="R105" s="205"/>
      <c r="S105" s="205"/>
      <c r="T105" s="206"/>
      <c r="AT105" s="200" t="s">
        <v>217</v>
      </c>
      <c r="AU105" s="200" t="s">
        <v>79</v>
      </c>
      <c r="AV105" s="12" t="s">
        <v>79</v>
      </c>
      <c r="AW105" s="12" t="s">
        <v>33</v>
      </c>
      <c r="AX105" s="12" t="s">
        <v>77</v>
      </c>
      <c r="AY105" s="200" t="s">
        <v>161</v>
      </c>
    </row>
    <row r="106" spans="2:65" s="1" customFormat="1" ht="22.5" customHeight="1">
      <c r="B106" s="181"/>
      <c r="C106" s="182" t="s">
        <v>305</v>
      </c>
      <c r="D106" s="182" t="s">
        <v>165</v>
      </c>
      <c r="E106" s="183" t="s">
        <v>306</v>
      </c>
      <c r="F106" s="184" t="s">
        <v>307</v>
      </c>
      <c r="G106" s="185" t="s">
        <v>236</v>
      </c>
      <c r="H106" s="186">
        <v>31.54</v>
      </c>
      <c r="I106" s="187"/>
      <c r="J106" s="188">
        <f>ROUND(I106*H106,2)</f>
        <v>0</v>
      </c>
      <c r="K106" s="184" t="s">
        <v>5</v>
      </c>
      <c r="L106" s="41"/>
      <c r="M106" s="189" t="s">
        <v>5</v>
      </c>
      <c r="N106" s="190" t="s">
        <v>40</v>
      </c>
      <c r="O106" s="4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4" t="s">
        <v>215</v>
      </c>
      <c r="AT106" s="24" t="s">
        <v>165</v>
      </c>
      <c r="AU106" s="24" t="s">
        <v>79</v>
      </c>
      <c r="AY106" s="24" t="s">
        <v>161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77</v>
      </c>
      <c r="BK106" s="193">
        <f>ROUND(I106*H106,2)</f>
        <v>0</v>
      </c>
      <c r="BL106" s="24" t="s">
        <v>215</v>
      </c>
      <c r="BM106" s="24" t="s">
        <v>308</v>
      </c>
    </row>
    <row r="107" spans="2:51" s="12" customFormat="1" ht="13.5">
      <c r="B107" s="198"/>
      <c r="D107" s="208" t="s">
        <v>217</v>
      </c>
      <c r="E107" s="217" t="s">
        <v>5</v>
      </c>
      <c r="F107" s="218" t="s">
        <v>309</v>
      </c>
      <c r="H107" s="219">
        <v>31.54</v>
      </c>
      <c r="I107" s="203"/>
      <c r="L107" s="198"/>
      <c r="M107" s="204"/>
      <c r="N107" s="205"/>
      <c r="O107" s="205"/>
      <c r="P107" s="205"/>
      <c r="Q107" s="205"/>
      <c r="R107" s="205"/>
      <c r="S107" s="205"/>
      <c r="T107" s="206"/>
      <c r="AT107" s="200" t="s">
        <v>217</v>
      </c>
      <c r="AU107" s="200" t="s">
        <v>79</v>
      </c>
      <c r="AV107" s="12" t="s">
        <v>79</v>
      </c>
      <c r="AW107" s="12" t="s">
        <v>33</v>
      </c>
      <c r="AX107" s="12" t="s">
        <v>77</v>
      </c>
      <c r="AY107" s="200" t="s">
        <v>161</v>
      </c>
    </row>
    <row r="108" spans="2:65" s="1" customFormat="1" ht="22.5" customHeight="1">
      <c r="B108" s="181"/>
      <c r="C108" s="182" t="s">
        <v>310</v>
      </c>
      <c r="D108" s="182" t="s">
        <v>165</v>
      </c>
      <c r="E108" s="183" t="s">
        <v>311</v>
      </c>
      <c r="F108" s="184" t="s">
        <v>312</v>
      </c>
      <c r="G108" s="185" t="s">
        <v>236</v>
      </c>
      <c r="H108" s="186">
        <v>31.54</v>
      </c>
      <c r="I108" s="187"/>
      <c r="J108" s="188">
        <f>ROUND(I108*H108,2)</f>
        <v>0</v>
      </c>
      <c r="K108" s="184" t="s">
        <v>5</v>
      </c>
      <c r="L108" s="41"/>
      <c r="M108" s="189" t="s">
        <v>5</v>
      </c>
      <c r="N108" s="190" t="s">
        <v>40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215</v>
      </c>
      <c r="AT108" s="24" t="s">
        <v>165</v>
      </c>
      <c r="AU108" s="24" t="s">
        <v>79</v>
      </c>
      <c r="AY108" s="24" t="s">
        <v>161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77</v>
      </c>
      <c r="BK108" s="193">
        <f>ROUND(I108*H108,2)</f>
        <v>0</v>
      </c>
      <c r="BL108" s="24" t="s">
        <v>215</v>
      </c>
      <c r="BM108" s="24" t="s">
        <v>313</v>
      </c>
    </row>
    <row r="109" spans="2:65" s="1" customFormat="1" ht="22.5" customHeight="1">
      <c r="B109" s="181"/>
      <c r="C109" s="182" t="s">
        <v>314</v>
      </c>
      <c r="D109" s="182" t="s">
        <v>165</v>
      </c>
      <c r="E109" s="183" t="s">
        <v>315</v>
      </c>
      <c r="F109" s="184" t="s">
        <v>316</v>
      </c>
      <c r="G109" s="185" t="s">
        <v>251</v>
      </c>
      <c r="H109" s="186">
        <v>56.772</v>
      </c>
      <c r="I109" s="187"/>
      <c r="J109" s="188">
        <f>ROUND(I109*H109,2)</f>
        <v>0</v>
      </c>
      <c r="K109" s="184" t="s">
        <v>5</v>
      </c>
      <c r="L109" s="41"/>
      <c r="M109" s="189" t="s">
        <v>5</v>
      </c>
      <c r="N109" s="190" t="s">
        <v>40</v>
      </c>
      <c r="O109" s="42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24" t="s">
        <v>215</v>
      </c>
      <c r="AT109" s="24" t="s">
        <v>165</v>
      </c>
      <c r="AU109" s="24" t="s">
        <v>79</v>
      </c>
      <c r="AY109" s="24" t="s">
        <v>161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4" t="s">
        <v>77</v>
      </c>
      <c r="BK109" s="193">
        <f>ROUND(I109*H109,2)</f>
        <v>0</v>
      </c>
      <c r="BL109" s="24" t="s">
        <v>215</v>
      </c>
      <c r="BM109" s="24" t="s">
        <v>317</v>
      </c>
    </row>
    <row r="110" spans="2:51" s="12" customFormat="1" ht="13.5">
      <c r="B110" s="198"/>
      <c r="D110" s="208" t="s">
        <v>217</v>
      </c>
      <c r="E110" s="217" t="s">
        <v>5</v>
      </c>
      <c r="F110" s="218" t="s">
        <v>318</v>
      </c>
      <c r="H110" s="219">
        <v>56.772</v>
      </c>
      <c r="I110" s="203"/>
      <c r="L110" s="198"/>
      <c r="M110" s="204"/>
      <c r="N110" s="205"/>
      <c r="O110" s="205"/>
      <c r="P110" s="205"/>
      <c r="Q110" s="205"/>
      <c r="R110" s="205"/>
      <c r="S110" s="205"/>
      <c r="T110" s="206"/>
      <c r="AT110" s="200" t="s">
        <v>217</v>
      </c>
      <c r="AU110" s="200" t="s">
        <v>79</v>
      </c>
      <c r="AV110" s="12" t="s">
        <v>79</v>
      </c>
      <c r="AW110" s="12" t="s">
        <v>33</v>
      </c>
      <c r="AX110" s="12" t="s">
        <v>77</v>
      </c>
      <c r="AY110" s="200" t="s">
        <v>161</v>
      </c>
    </row>
    <row r="111" spans="2:65" s="1" customFormat="1" ht="22.5" customHeight="1">
      <c r="B111" s="181"/>
      <c r="C111" s="182" t="s">
        <v>319</v>
      </c>
      <c r="D111" s="182" t="s">
        <v>165</v>
      </c>
      <c r="E111" s="183" t="s">
        <v>320</v>
      </c>
      <c r="F111" s="184" t="s">
        <v>321</v>
      </c>
      <c r="G111" s="185" t="s">
        <v>236</v>
      </c>
      <c r="H111" s="186">
        <v>45.166</v>
      </c>
      <c r="I111" s="187"/>
      <c r="J111" s="188">
        <f>ROUND(I111*H111,2)</f>
        <v>0</v>
      </c>
      <c r="K111" s="184" t="s">
        <v>5</v>
      </c>
      <c r="L111" s="41"/>
      <c r="M111" s="189" t="s">
        <v>5</v>
      </c>
      <c r="N111" s="190" t="s">
        <v>40</v>
      </c>
      <c r="O111" s="42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24" t="s">
        <v>215</v>
      </c>
      <c r="AT111" s="24" t="s">
        <v>165</v>
      </c>
      <c r="AU111" s="24" t="s">
        <v>79</v>
      </c>
      <c r="AY111" s="24" t="s">
        <v>161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4" t="s">
        <v>77</v>
      </c>
      <c r="BK111" s="193">
        <f>ROUND(I111*H111,2)</f>
        <v>0</v>
      </c>
      <c r="BL111" s="24" t="s">
        <v>215</v>
      </c>
      <c r="BM111" s="24" t="s">
        <v>322</v>
      </c>
    </row>
    <row r="112" spans="2:51" s="12" customFormat="1" ht="13.5">
      <c r="B112" s="198"/>
      <c r="D112" s="208" t="s">
        <v>217</v>
      </c>
      <c r="E112" s="217" t="s">
        <v>5</v>
      </c>
      <c r="F112" s="218" t="s">
        <v>323</v>
      </c>
      <c r="H112" s="219">
        <v>45.166</v>
      </c>
      <c r="I112" s="203"/>
      <c r="L112" s="198"/>
      <c r="M112" s="204"/>
      <c r="N112" s="205"/>
      <c r="O112" s="205"/>
      <c r="P112" s="205"/>
      <c r="Q112" s="205"/>
      <c r="R112" s="205"/>
      <c r="S112" s="205"/>
      <c r="T112" s="206"/>
      <c r="AT112" s="200" t="s">
        <v>217</v>
      </c>
      <c r="AU112" s="200" t="s">
        <v>79</v>
      </c>
      <c r="AV112" s="12" t="s">
        <v>79</v>
      </c>
      <c r="AW112" s="12" t="s">
        <v>33</v>
      </c>
      <c r="AX112" s="12" t="s">
        <v>77</v>
      </c>
      <c r="AY112" s="200" t="s">
        <v>161</v>
      </c>
    </row>
    <row r="113" spans="2:65" s="1" customFormat="1" ht="22.5" customHeight="1">
      <c r="B113" s="181"/>
      <c r="C113" s="182" t="s">
        <v>324</v>
      </c>
      <c r="D113" s="182" t="s">
        <v>165</v>
      </c>
      <c r="E113" s="183" t="s">
        <v>325</v>
      </c>
      <c r="F113" s="184" t="s">
        <v>326</v>
      </c>
      <c r="G113" s="185" t="s">
        <v>214</v>
      </c>
      <c r="H113" s="186">
        <v>63.63</v>
      </c>
      <c r="I113" s="187"/>
      <c r="J113" s="188">
        <f>ROUND(I113*H113,2)</f>
        <v>0</v>
      </c>
      <c r="K113" s="184" t="s">
        <v>5</v>
      </c>
      <c r="L113" s="41"/>
      <c r="M113" s="189" t="s">
        <v>5</v>
      </c>
      <c r="N113" s="190" t="s">
        <v>40</v>
      </c>
      <c r="O113" s="42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24" t="s">
        <v>215</v>
      </c>
      <c r="AT113" s="24" t="s">
        <v>165</v>
      </c>
      <c r="AU113" s="24" t="s">
        <v>79</v>
      </c>
      <c r="AY113" s="24" t="s">
        <v>161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4" t="s">
        <v>77</v>
      </c>
      <c r="BK113" s="193">
        <f>ROUND(I113*H113,2)</f>
        <v>0</v>
      </c>
      <c r="BL113" s="24" t="s">
        <v>215</v>
      </c>
      <c r="BM113" s="24" t="s">
        <v>327</v>
      </c>
    </row>
    <row r="114" spans="2:51" s="12" customFormat="1" ht="13.5">
      <c r="B114" s="198"/>
      <c r="D114" s="199" t="s">
        <v>217</v>
      </c>
      <c r="E114" s="200" t="s">
        <v>5</v>
      </c>
      <c r="F114" s="201" t="s">
        <v>328</v>
      </c>
      <c r="H114" s="202">
        <v>63.63</v>
      </c>
      <c r="I114" s="203"/>
      <c r="L114" s="198"/>
      <c r="M114" s="204"/>
      <c r="N114" s="205"/>
      <c r="O114" s="205"/>
      <c r="P114" s="205"/>
      <c r="Q114" s="205"/>
      <c r="R114" s="205"/>
      <c r="S114" s="205"/>
      <c r="T114" s="206"/>
      <c r="AT114" s="200" t="s">
        <v>217</v>
      </c>
      <c r="AU114" s="200" t="s">
        <v>79</v>
      </c>
      <c r="AV114" s="12" t="s">
        <v>79</v>
      </c>
      <c r="AW114" s="12" t="s">
        <v>33</v>
      </c>
      <c r="AX114" s="12" t="s">
        <v>77</v>
      </c>
      <c r="AY114" s="200" t="s">
        <v>161</v>
      </c>
    </row>
    <row r="115" spans="2:63" s="11" customFormat="1" ht="29.85" customHeight="1">
      <c r="B115" s="167"/>
      <c r="D115" s="178" t="s">
        <v>68</v>
      </c>
      <c r="E115" s="179" t="s">
        <v>79</v>
      </c>
      <c r="F115" s="179" t="s">
        <v>329</v>
      </c>
      <c r="I115" s="170"/>
      <c r="J115" s="180">
        <f>BK115</f>
        <v>0</v>
      </c>
      <c r="L115" s="167"/>
      <c r="M115" s="172"/>
      <c r="N115" s="173"/>
      <c r="O115" s="173"/>
      <c r="P115" s="174">
        <f>SUM(P116:P143)</f>
        <v>0</v>
      </c>
      <c r="Q115" s="173"/>
      <c r="R115" s="174">
        <f>SUM(R116:R143)</f>
        <v>79.78687921999999</v>
      </c>
      <c r="S115" s="173"/>
      <c r="T115" s="175">
        <f>SUM(T116:T143)</f>
        <v>0</v>
      </c>
      <c r="AR115" s="168" t="s">
        <v>77</v>
      </c>
      <c r="AT115" s="176" t="s">
        <v>68</v>
      </c>
      <c r="AU115" s="176" t="s">
        <v>77</v>
      </c>
      <c r="AY115" s="168" t="s">
        <v>161</v>
      </c>
      <c r="BK115" s="177">
        <f>SUM(BK116:BK143)</f>
        <v>0</v>
      </c>
    </row>
    <row r="116" spans="2:65" s="1" customFormat="1" ht="22.5" customHeight="1">
      <c r="B116" s="181"/>
      <c r="C116" s="182" t="s">
        <v>330</v>
      </c>
      <c r="D116" s="182" t="s">
        <v>165</v>
      </c>
      <c r="E116" s="183" t="s">
        <v>331</v>
      </c>
      <c r="F116" s="184" t="s">
        <v>332</v>
      </c>
      <c r="G116" s="185" t="s">
        <v>236</v>
      </c>
      <c r="H116" s="186">
        <v>1.571</v>
      </c>
      <c r="I116" s="187"/>
      <c r="J116" s="188">
        <f>ROUND(I116*H116,2)</f>
        <v>0</v>
      </c>
      <c r="K116" s="184" t="s">
        <v>169</v>
      </c>
      <c r="L116" s="41"/>
      <c r="M116" s="189" t="s">
        <v>5</v>
      </c>
      <c r="N116" s="190" t="s">
        <v>40</v>
      </c>
      <c r="O116" s="42"/>
      <c r="P116" s="191">
        <f>O116*H116</f>
        <v>0</v>
      </c>
      <c r="Q116" s="191">
        <v>2.16</v>
      </c>
      <c r="R116" s="191">
        <f>Q116*H116</f>
        <v>3.39336</v>
      </c>
      <c r="S116" s="191">
        <v>0</v>
      </c>
      <c r="T116" s="192">
        <f>S116*H116</f>
        <v>0</v>
      </c>
      <c r="AR116" s="24" t="s">
        <v>215</v>
      </c>
      <c r="AT116" s="24" t="s">
        <v>165</v>
      </c>
      <c r="AU116" s="24" t="s">
        <v>79</v>
      </c>
      <c r="AY116" s="24" t="s">
        <v>161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77</v>
      </c>
      <c r="BK116" s="193">
        <f>ROUND(I116*H116,2)</f>
        <v>0</v>
      </c>
      <c r="BL116" s="24" t="s">
        <v>215</v>
      </c>
      <c r="BM116" s="24" t="s">
        <v>333</v>
      </c>
    </row>
    <row r="117" spans="2:51" s="12" customFormat="1" ht="13.5">
      <c r="B117" s="198"/>
      <c r="D117" s="208" t="s">
        <v>217</v>
      </c>
      <c r="E117" s="217" t="s">
        <v>5</v>
      </c>
      <c r="F117" s="218" t="s">
        <v>334</v>
      </c>
      <c r="H117" s="219">
        <v>1.571</v>
      </c>
      <c r="I117" s="203"/>
      <c r="L117" s="198"/>
      <c r="M117" s="204"/>
      <c r="N117" s="205"/>
      <c r="O117" s="205"/>
      <c r="P117" s="205"/>
      <c r="Q117" s="205"/>
      <c r="R117" s="205"/>
      <c r="S117" s="205"/>
      <c r="T117" s="206"/>
      <c r="AT117" s="200" t="s">
        <v>217</v>
      </c>
      <c r="AU117" s="200" t="s">
        <v>79</v>
      </c>
      <c r="AV117" s="12" t="s">
        <v>79</v>
      </c>
      <c r="AW117" s="12" t="s">
        <v>33</v>
      </c>
      <c r="AX117" s="12" t="s">
        <v>77</v>
      </c>
      <c r="AY117" s="200" t="s">
        <v>161</v>
      </c>
    </row>
    <row r="118" spans="2:65" s="1" customFormat="1" ht="22.5" customHeight="1">
      <c r="B118" s="181"/>
      <c r="C118" s="182" t="s">
        <v>335</v>
      </c>
      <c r="D118" s="182" t="s">
        <v>165</v>
      </c>
      <c r="E118" s="183" t="s">
        <v>336</v>
      </c>
      <c r="F118" s="184" t="s">
        <v>337</v>
      </c>
      <c r="G118" s="185" t="s">
        <v>236</v>
      </c>
      <c r="H118" s="186">
        <v>2.356</v>
      </c>
      <c r="I118" s="187"/>
      <c r="J118" s="188">
        <f>ROUND(I118*H118,2)</f>
        <v>0</v>
      </c>
      <c r="K118" s="184" t="s">
        <v>169</v>
      </c>
      <c r="L118" s="41"/>
      <c r="M118" s="189" t="s">
        <v>5</v>
      </c>
      <c r="N118" s="190" t="s">
        <v>40</v>
      </c>
      <c r="O118" s="42"/>
      <c r="P118" s="191">
        <f>O118*H118</f>
        <v>0</v>
      </c>
      <c r="Q118" s="191">
        <v>2.45329</v>
      </c>
      <c r="R118" s="191">
        <f>Q118*H118</f>
        <v>5.77995124</v>
      </c>
      <c r="S118" s="191">
        <v>0</v>
      </c>
      <c r="T118" s="192">
        <f>S118*H118</f>
        <v>0</v>
      </c>
      <c r="AR118" s="24" t="s">
        <v>215</v>
      </c>
      <c r="AT118" s="24" t="s">
        <v>165</v>
      </c>
      <c r="AU118" s="24" t="s">
        <v>79</v>
      </c>
      <c r="AY118" s="24" t="s">
        <v>161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4" t="s">
        <v>77</v>
      </c>
      <c r="BK118" s="193">
        <f>ROUND(I118*H118,2)</f>
        <v>0</v>
      </c>
      <c r="BL118" s="24" t="s">
        <v>215</v>
      </c>
      <c r="BM118" s="24" t="s">
        <v>338</v>
      </c>
    </row>
    <row r="119" spans="2:51" s="12" customFormat="1" ht="13.5">
      <c r="B119" s="198"/>
      <c r="D119" s="208" t="s">
        <v>217</v>
      </c>
      <c r="E119" s="217" t="s">
        <v>5</v>
      </c>
      <c r="F119" s="218" t="s">
        <v>339</v>
      </c>
      <c r="H119" s="219">
        <v>2.356</v>
      </c>
      <c r="I119" s="203"/>
      <c r="L119" s="198"/>
      <c r="M119" s="204"/>
      <c r="N119" s="205"/>
      <c r="O119" s="205"/>
      <c r="P119" s="205"/>
      <c r="Q119" s="205"/>
      <c r="R119" s="205"/>
      <c r="S119" s="205"/>
      <c r="T119" s="206"/>
      <c r="AT119" s="200" t="s">
        <v>217</v>
      </c>
      <c r="AU119" s="200" t="s">
        <v>79</v>
      </c>
      <c r="AV119" s="12" t="s">
        <v>79</v>
      </c>
      <c r="AW119" s="12" t="s">
        <v>33</v>
      </c>
      <c r="AX119" s="12" t="s">
        <v>77</v>
      </c>
      <c r="AY119" s="200" t="s">
        <v>161</v>
      </c>
    </row>
    <row r="120" spans="2:65" s="1" customFormat="1" ht="22.5" customHeight="1">
      <c r="B120" s="181"/>
      <c r="C120" s="182" t="s">
        <v>340</v>
      </c>
      <c r="D120" s="182" t="s">
        <v>165</v>
      </c>
      <c r="E120" s="183" t="s">
        <v>341</v>
      </c>
      <c r="F120" s="184" t="s">
        <v>342</v>
      </c>
      <c r="G120" s="185" t="s">
        <v>214</v>
      </c>
      <c r="H120" s="186">
        <v>3.375</v>
      </c>
      <c r="I120" s="187"/>
      <c r="J120" s="188">
        <f>ROUND(I120*H120,2)</f>
        <v>0</v>
      </c>
      <c r="K120" s="184" t="s">
        <v>169</v>
      </c>
      <c r="L120" s="41"/>
      <c r="M120" s="189" t="s">
        <v>5</v>
      </c>
      <c r="N120" s="190" t="s">
        <v>40</v>
      </c>
      <c r="O120" s="42"/>
      <c r="P120" s="191">
        <f>O120*H120</f>
        <v>0</v>
      </c>
      <c r="Q120" s="191">
        <v>0.00103</v>
      </c>
      <c r="R120" s="191">
        <f>Q120*H120</f>
        <v>0.00347625</v>
      </c>
      <c r="S120" s="191">
        <v>0</v>
      </c>
      <c r="T120" s="192">
        <f>S120*H120</f>
        <v>0</v>
      </c>
      <c r="AR120" s="24" t="s">
        <v>215</v>
      </c>
      <c r="AT120" s="24" t="s">
        <v>165</v>
      </c>
      <c r="AU120" s="24" t="s">
        <v>79</v>
      </c>
      <c r="AY120" s="24" t="s">
        <v>161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77</v>
      </c>
      <c r="BK120" s="193">
        <f>ROUND(I120*H120,2)</f>
        <v>0</v>
      </c>
      <c r="BL120" s="24" t="s">
        <v>215</v>
      </c>
      <c r="BM120" s="24" t="s">
        <v>343</v>
      </c>
    </row>
    <row r="121" spans="2:51" s="12" customFormat="1" ht="13.5">
      <c r="B121" s="198"/>
      <c r="D121" s="208" t="s">
        <v>217</v>
      </c>
      <c r="E121" s="217" t="s">
        <v>5</v>
      </c>
      <c r="F121" s="218" t="s">
        <v>344</v>
      </c>
      <c r="H121" s="219">
        <v>3.375</v>
      </c>
      <c r="I121" s="203"/>
      <c r="L121" s="198"/>
      <c r="M121" s="204"/>
      <c r="N121" s="205"/>
      <c r="O121" s="205"/>
      <c r="P121" s="205"/>
      <c r="Q121" s="205"/>
      <c r="R121" s="205"/>
      <c r="S121" s="205"/>
      <c r="T121" s="206"/>
      <c r="AT121" s="200" t="s">
        <v>217</v>
      </c>
      <c r="AU121" s="200" t="s">
        <v>79</v>
      </c>
      <c r="AV121" s="12" t="s">
        <v>79</v>
      </c>
      <c r="AW121" s="12" t="s">
        <v>33</v>
      </c>
      <c r="AX121" s="12" t="s">
        <v>77</v>
      </c>
      <c r="AY121" s="200" t="s">
        <v>161</v>
      </c>
    </row>
    <row r="122" spans="2:65" s="1" customFormat="1" ht="22.5" customHeight="1">
      <c r="B122" s="181"/>
      <c r="C122" s="182" t="s">
        <v>345</v>
      </c>
      <c r="D122" s="182" t="s">
        <v>165</v>
      </c>
      <c r="E122" s="183" t="s">
        <v>346</v>
      </c>
      <c r="F122" s="184" t="s">
        <v>347</v>
      </c>
      <c r="G122" s="185" t="s">
        <v>214</v>
      </c>
      <c r="H122" s="186">
        <v>3.375</v>
      </c>
      <c r="I122" s="187"/>
      <c r="J122" s="188">
        <f>ROUND(I122*H122,2)</f>
        <v>0</v>
      </c>
      <c r="K122" s="184" t="s">
        <v>169</v>
      </c>
      <c r="L122" s="41"/>
      <c r="M122" s="189" t="s">
        <v>5</v>
      </c>
      <c r="N122" s="190" t="s">
        <v>40</v>
      </c>
      <c r="O122" s="42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24" t="s">
        <v>215</v>
      </c>
      <c r="AT122" s="24" t="s">
        <v>165</v>
      </c>
      <c r="AU122" s="24" t="s">
        <v>79</v>
      </c>
      <c r="AY122" s="24" t="s">
        <v>161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77</v>
      </c>
      <c r="BK122" s="193">
        <f>ROUND(I122*H122,2)</f>
        <v>0</v>
      </c>
      <c r="BL122" s="24" t="s">
        <v>215</v>
      </c>
      <c r="BM122" s="24" t="s">
        <v>348</v>
      </c>
    </row>
    <row r="123" spans="2:65" s="1" customFormat="1" ht="22.5" customHeight="1">
      <c r="B123" s="181"/>
      <c r="C123" s="182" t="s">
        <v>349</v>
      </c>
      <c r="D123" s="182" t="s">
        <v>165</v>
      </c>
      <c r="E123" s="183" t="s">
        <v>350</v>
      </c>
      <c r="F123" s="184" t="s">
        <v>351</v>
      </c>
      <c r="G123" s="185" t="s">
        <v>251</v>
      </c>
      <c r="H123" s="186">
        <v>0.181</v>
      </c>
      <c r="I123" s="187"/>
      <c r="J123" s="188">
        <f>ROUND(I123*H123,2)</f>
        <v>0</v>
      </c>
      <c r="K123" s="184" t="s">
        <v>169</v>
      </c>
      <c r="L123" s="41"/>
      <c r="M123" s="189" t="s">
        <v>5</v>
      </c>
      <c r="N123" s="190" t="s">
        <v>40</v>
      </c>
      <c r="O123" s="42"/>
      <c r="P123" s="191">
        <f>O123*H123</f>
        <v>0</v>
      </c>
      <c r="Q123" s="191">
        <v>1.05306</v>
      </c>
      <c r="R123" s="191">
        <f>Q123*H123</f>
        <v>0.19060386</v>
      </c>
      <c r="S123" s="191">
        <v>0</v>
      </c>
      <c r="T123" s="192">
        <f>S123*H123</f>
        <v>0</v>
      </c>
      <c r="AR123" s="24" t="s">
        <v>215</v>
      </c>
      <c r="AT123" s="24" t="s">
        <v>165</v>
      </c>
      <c r="AU123" s="24" t="s">
        <v>79</v>
      </c>
      <c r="AY123" s="24" t="s">
        <v>161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4" t="s">
        <v>77</v>
      </c>
      <c r="BK123" s="193">
        <f>ROUND(I123*H123,2)</f>
        <v>0</v>
      </c>
      <c r="BL123" s="24" t="s">
        <v>215</v>
      </c>
      <c r="BM123" s="24" t="s">
        <v>352</v>
      </c>
    </row>
    <row r="124" spans="2:51" s="12" customFormat="1" ht="13.5">
      <c r="B124" s="198"/>
      <c r="D124" s="208" t="s">
        <v>217</v>
      </c>
      <c r="E124" s="217" t="s">
        <v>5</v>
      </c>
      <c r="F124" s="218" t="s">
        <v>353</v>
      </c>
      <c r="H124" s="219">
        <v>0.181</v>
      </c>
      <c r="I124" s="203"/>
      <c r="L124" s="198"/>
      <c r="M124" s="204"/>
      <c r="N124" s="205"/>
      <c r="O124" s="205"/>
      <c r="P124" s="205"/>
      <c r="Q124" s="205"/>
      <c r="R124" s="205"/>
      <c r="S124" s="205"/>
      <c r="T124" s="206"/>
      <c r="AT124" s="200" t="s">
        <v>217</v>
      </c>
      <c r="AU124" s="200" t="s">
        <v>79</v>
      </c>
      <c r="AV124" s="12" t="s">
        <v>79</v>
      </c>
      <c r="AW124" s="12" t="s">
        <v>33</v>
      </c>
      <c r="AX124" s="12" t="s">
        <v>77</v>
      </c>
      <c r="AY124" s="200" t="s">
        <v>161</v>
      </c>
    </row>
    <row r="125" spans="2:65" s="1" customFormat="1" ht="22.5" customHeight="1">
      <c r="B125" s="181"/>
      <c r="C125" s="182" t="s">
        <v>354</v>
      </c>
      <c r="D125" s="182" t="s">
        <v>165</v>
      </c>
      <c r="E125" s="183" t="s">
        <v>355</v>
      </c>
      <c r="F125" s="184" t="s">
        <v>356</v>
      </c>
      <c r="G125" s="185" t="s">
        <v>236</v>
      </c>
      <c r="H125" s="186">
        <v>31.154</v>
      </c>
      <c r="I125" s="187"/>
      <c r="J125" s="188">
        <f>ROUND(I125*H125,2)</f>
        <v>0</v>
      </c>
      <c r="K125" s="184" t="s">
        <v>169</v>
      </c>
      <c r="L125" s="41"/>
      <c r="M125" s="189" t="s">
        <v>5</v>
      </c>
      <c r="N125" s="190" t="s">
        <v>40</v>
      </c>
      <c r="O125" s="42"/>
      <c r="P125" s="191">
        <f>O125*H125</f>
        <v>0</v>
      </c>
      <c r="Q125" s="191">
        <v>2.25634</v>
      </c>
      <c r="R125" s="191">
        <f>Q125*H125</f>
        <v>70.29401635999999</v>
      </c>
      <c r="S125" s="191">
        <v>0</v>
      </c>
      <c r="T125" s="192">
        <f>S125*H125</f>
        <v>0</v>
      </c>
      <c r="AR125" s="24" t="s">
        <v>215</v>
      </c>
      <c r="AT125" s="24" t="s">
        <v>165</v>
      </c>
      <c r="AU125" s="24" t="s">
        <v>79</v>
      </c>
      <c r="AY125" s="24" t="s">
        <v>161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77</v>
      </c>
      <c r="BK125" s="193">
        <f>ROUND(I125*H125,2)</f>
        <v>0</v>
      </c>
      <c r="BL125" s="24" t="s">
        <v>215</v>
      </c>
      <c r="BM125" s="24" t="s">
        <v>357</v>
      </c>
    </row>
    <row r="126" spans="2:51" s="12" customFormat="1" ht="13.5">
      <c r="B126" s="198"/>
      <c r="D126" s="199" t="s">
        <v>217</v>
      </c>
      <c r="E126" s="200" t="s">
        <v>5</v>
      </c>
      <c r="F126" s="201" t="s">
        <v>358</v>
      </c>
      <c r="H126" s="202">
        <v>9.778</v>
      </c>
      <c r="I126" s="203"/>
      <c r="L126" s="198"/>
      <c r="M126" s="204"/>
      <c r="N126" s="205"/>
      <c r="O126" s="205"/>
      <c r="P126" s="205"/>
      <c r="Q126" s="205"/>
      <c r="R126" s="205"/>
      <c r="S126" s="205"/>
      <c r="T126" s="206"/>
      <c r="AT126" s="200" t="s">
        <v>217</v>
      </c>
      <c r="AU126" s="200" t="s">
        <v>79</v>
      </c>
      <c r="AV126" s="12" t="s">
        <v>79</v>
      </c>
      <c r="AW126" s="12" t="s">
        <v>33</v>
      </c>
      <c r="AX126" s="12" t="s">
        <v>69</v>
      </c>
      <c r="AY126" s="200" t="s">
        <v>161</v>
      </c>
    </row>
    <row r="127" spans="2:51" s="12" customFormat="1" ht="13.5">
      <c r="B127" s="198"/>
      <c r="D127" s="199" t="s">
        <v>217</v>
      </c>
      <c r="E127" s="200" t="s">
        <v>5</v>
      </c>
      <c r="F127" s="201" t="s">
        <v>359</v>
      </c>
      <c r="H127" s="202">
        <v>8.313</v>
      </c>
      <c r="I127" s="203"/>
      <c r="L127" s="198"/>
      <c r="M127" s="204"/>
      <c r="N127" s="205"/>
      <c r="O127" s="205"/>
      <c r="P127" s="205"/>
      <c r="Q127" s="205"/>
      <c r="R127" s="205"/>
      <c r="S127" s="205"/>
      <c r="T127" s="206"/>
      <c r="AT127" s="200" t="s">
        <v>217</v>
      </c>
      <c r="AU127" s="200" t="s">
        <v>79</v>
      </c>
      <c r="AV127" s="12" t="s">
        <v>79</v>
      </c>
      <c r="AW127" s="12" t="s">
        <v>33</v>
      </c>
      <c r="AX127" s="12" t="s">
        <v>69</v>
      </c>
      <c r="AY127" s="200" t="s">
        <v>161</v>
      </c>
    </row>
    <row r="128" spans="2:51" s="12" customFormat="1" ht="13.5">
      <c r="B128" s="198"/>
      <c r="D128" s="199" t="s">
        <v>217</v>
      </c>
      <c r="E128" s="200" t="s">
        <v>5</v>
      </c>
      <c r="F128" s="201" t="s">
        <v>360</v>
      </c>
      <c r="H128" s="202">
        <v>7.45</v>
      </c>
      <c r="I128" s="203"/>
      <c r="L128" s="198"/>
      <c r="M128" s="204"/>
      <c r="N128" s="205"/>
      <c r="O128" s="205"/>
      <c r="P128" s="205"/>
      <c r="Q128" s="205"/>
      <c r="R128" s="205"/>
      <c r="S128" s="205"/>
      <c r="T128" s="206"/>
      <c r="AT128" s="200" t="s">
        <v>217</v>
      </c>
      <c r="AU128" s="200" t="s">
        <v>79</v>
      </c>
      <c r="AV128" s="12" t="s">
        <v>79</v>
      </c>
      <c r="AW128" s="12" t="s">
        <v>33</v>
      </c>
      <c r="AX128" s="12" t="s">
        <v>69</v>
      </c>
      <c r="AY128" s="200" t="s">
        <v>161</v>
      </c>
    </row>
    <row r="129" spans="2:51" s="12" customFormat="1" ht="13.5">
      <c r="B129" s="198"/>
      <c r="D129" s="199" t="s">
        <v>217</v>
      </c>
      <c r="E129" s="200" t="s">
        <v>5</v>
      </c>
      <c r="F129" s="201" t="s">
        <v>361</v>
      </c>
      <c r="H129" s="202">
        <v>1.025</v>
      </c>
      <c r="I129" s="203"/>
      <c r="L129" s="198"/>
      <c r="M129" s="204"/>
      <c r="N129" s="205"/>
      <c r="O129" s="205"/>
      <c r="P129" s="205"/>
      <c r="Q129" s="205"/>
      <c r="R129" s="205"/>
      <c r="S129" s="205"/>
      <c r="T129" s="206"/>
      <c r="AT129" s="200" t="s">
        <v>217</v>
      </c>
      <c r="AU129" s="200" t="s">
        <v>79</v>
      </c>
      <c r="AV129" s="12" t="s">
        <v>79</v>
      </c>
      <c r="AW129" s="12" t="s">
        <v>33</v>
      </c>
      <c r="AX129" s="12" t="s">
        <v>69</v>
      </c>
      <c r="AY129" s="200" t="s">
        <v>161</v>
      </c>
    </row>
    <row r="130" spans="2:51" s="12" customFormat="1" ht="13.5">
      <c r="B130" s="198"/>
      <c r="D130" s="199" t="s">
        <v>217</v>
      </c>
      <c r="E130" s="200" t="s">
        <v>5</v>
      </c>
      <c r="F130" s="201" t="s">
        <v>362</v>
      </c>
      <c r="H130" s="202">
        <v>1.275</v>
      </c>
      <c r="I130" s="203"/>
      <c r="L130" s="198"/>
      <c r="M130" s="204"/>
      <c r="N130" s="205"/>
      <c r="O130" s="205"/>
      <c r="P130" s="205"/>
      <c r="Q130" s="205"/>
      <c r="R130" s="205"/>
      <c r="S130" s="205"/>
      <c r="T130" s="206"/>
      <c r="AT130" s="200" t="s">
        <v>217</v>
      </c>
      <c r="AU130" s="200" t="s">
        <v>79</v>
      </c>
      <c r="AV130" s="12" t="s">
        <v>79</v>
      </c>
      <c r="AW130" s="12" t="s">
        <v>33</v>
      </c>
      <c r="AX130" s="12" t="s">
        <v>69</v>
      </c>
      <c r="AY130" s="200" t="s">
        <v>161</v>
      </c>
    </row>
    <row r="131" spans="2:51" s="12" customFormat="1" ht="13.5">
      <c r="B131" s="198"/>
      <c r="D131" s="199" t="s">
        <v>217</v>
      </c>
      <c r="E131" s="200" t="s">
        <v>5</v>
      </c>
      <c r="F131" s="201" t="s">
        <v>363</v>
      </c>
      <c r="H131" s="202">
        <v>1.525</v>
      </c>
      <c r="I131" s="203"/>
      <c r="L131" s="198"/>
      <c r="M131" s="204"/>
      <c r="N131" s="205"/>
      <c r="O131" s="205"/>
      <c r="P131" s="205"/>
      <c r="Q131" s="205"/>
      <c r="R131" s="205"/>
      <c r="S131" s="205"/>
      <c r="T131" s="206"/>
      <c r="AT131" s="200" t="s">
        <v>217</v>
      </c>
      <c r="AU131" s="200" t="s">
        <v>79</v>
      </c>
      <c r="AV131" s="12" t="s">
        <v>79</v>
      </c>
      <c r="AW131" s="12" t="s">
        <v>33</v>
      </c>
      <c r="AX131" s="12" t="s">
        <v>69</v>
      </c>
      <c r="AY131" s="200" t="s">
        <v>161</v>
      </c>
    </row>
    <row r="132" spans="2:51" s="12" customFormat="1" ht="13.5">
      <c r="B132" s="198"/>
      <c r="D132" s="199" t="s">
        <v>217</v>
      </c>
      <c r="E132" s="200" t="s">
        <v>5</v>
      </c>
      <c r="F132" s="201" t="s">
        <v>364</v>
      </c>
      <c r="H132" s="202">
        <v>1.788</v>
      </c>
      <c r="I132" s="203"/>
      <c r="L132" s="198"/>
      <c r="M132" s="204"/>
      <c r="N132" s="205"/>
      <c r="O132" s="205"/>
      <c r="P132" s="205"/>
      <c r="Q132" s="205"/>
      <c r="R132" s="205"/>
      <c r="S132" s="205"/>
      <c r="T132" s="206"/>
      <c r="AT132" s="200" t="s">
        <v>217</v>
      </c>
      <c r="AU132" s="200" t="s">
        <v>79</v>
      </c>
      <c r="AV132" s="12" t="s">
        <v>79</v>
      </c>
      <c r="AW132" s="12" t="s">
        <v>33</v>
      </c>
      <c r="AX132" s="12" t="s">
        <v>69</v>
      </c>
      <c r="AY132" s="200" t="s">
        <v>161</v>
      </c>
    </row>
    <row r="133" spans="2:51" s="13" customFormat="1" ht="13.5">
      <c r="B133" s="207"/>
      <c r="D133" s="208" t="s">
        <v>217</v>
      </c>
      <c r="E133" s="209" t="s">
        <v>5</v>
      </c>
      <c r="F133" s="210" t="s">
        <v>220</v>
      </c>
      <c r="H133" s="211">
        <v>31.154</v>
      </c>
      <c r="I133" s="212"/>
      <c r="L133" s="207"/>
      <c r="M133" s="213"/>
      <c r="N133" s="214"/>
      <c r="O133" s="214"/>
      <c r="P133" s="214"/>
      <c r="Q133" s="214"/>
      <c r="R133" s="214"/>
      <c r="S133" s="214"/>
      <c r="T133" s="215"/>
      <c r="AT133" s="216" t="s">
        <v>217</v>
      </c>
      <c r="AU133" s="216" t="s">
        <v>79</v>
      </c>
      <c r="AV133" s="13" t="s">
        <v>215</v>
      </c>
      <c r="AW133" s="13" t="s">
        <v>33</v>
      </c>
      <c r="AX133" s="13" t="s">
        <v>77</v>
      </c>
      <c r="AY133" s="216" t="s">
        <v>161</v>
      </c>
    </row>
    <row r="134" spans="2:65" s="1" customFormat="1" ht="22.5" customHeight="1">
      <c r="B134" s="181"/>
      <c r="C134" s="182" t="s">
        <v>365</v>
      </c>
      <c r="D134" s="182" t="s">
        <v>165</v>
      </c>
      <c r="E134" s="183" t="s">
        <v>366</v>
      </c>
      <c r="F134" s="184" t="s">
        <v>367</v>
      </c>
      <c r="G134" s="185" t="s">
        <v>214</v>
      </c>
      <c r="H134" s="186">
        <v>121.817</v>
      </c>
      <c r="I134" s="187"/>
      <c r="J134" s="188">
        <f>ROUND(I134*H134,2)</f>
        <v>0</v>
      </c>
      <c r="K134" s="184" t="s">
        <v>169</v>
      </c>
      <c r="L134" s="41"/>
      <c r="M134" s="189" t="s">
        <v>5</v>
      </c>
      <c r="N134" s="190" t="s">
        <v>40</v>
      </c>
      <c r="O134" s="42"/>
      <c r="P134" s="191">
        <f>O134*H134</f>
        <v>0</v>
      </c>
      <c r="Q134" s="191">
        <v>0.00103</v>
      </c>
      <c r="R134" s="191">
        <f>Q134*H134</f>
        <v>0.12547151</v>
      </c>
      <c r="S134" s="191">
        <v>0</v>
      </c>
      <c r="T134" s="192">
        <f>S134*H134</f>
        <v>0</v>
      </c>
      <c r="AR134" s="24" t="s">
        <v>215</v>
      </c>
      <c r="AT134" s="24" t="s">
        <v>165</v>
      </c>
      <c r="AU134" s="24" t="s">
        <v>79</v>
      </c>
      <c r="AY134" s="24" t="s">
        <v>161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4" t="s">
        <v>77</v>
      </c>
      <c r="BK134" s="193">
        <f>ROUND(I134*H134,2)</f>
        <v>0</v>
      </c>
      <c r="BL134" s="24" t="s">
        <v>215</v>
      </c>
      <c r="BM134" s="24" t="s">
        <v>368</v>
      </c>
    </row>
    <row r="135" spans="2:51" s="12" customFormat="1" ht="13.5">
      <c r="B135" s="198"/>
      <c r="D135" s="199" t="s">
        <v>217</v>
      </c>
      <c r="E135" s="200" t="s">
        <v>5</v>
      </c>
      <c r="F135" s="201" t="s">
        <v>369</v>
      </c>
      <c r="H135" s="202">
        <v>39.112</v>
      </c>
      <c r="I135" s="203"/>
      <c r="L135" s="198"/>
      <c r="M135" s="204"/>
      <c r="N135" s="205"/>
      <c r="O135" s="205"/>
      <c r="P135" s="205"/>
      <c r="Q135" s="205"/>
      <c r="R135" s="205"/>
      <c r="S135" s="205"/>
      <c r="T135" s="206"/>
      <c r="AT135" s="200" t="s">
        <v>217</v>
      </c>
      <c r="AU135" s="200" t="s">
        <v>79</v>
      </c>
      <c r="AV135" s="12" t="s">
        <v>79</v>
      </c>
      <c r="AW135" s="12" t="s">
        <v>33</v>
      </c>
      <c r="AX135" s="12" t="s">
        <v>69</v>
      </c>
      <c r="AY135" s="200" t="s">
        <v>161</v>
      </c>
    </row>
    <row r="136" spans="2:51" s="12" customFormat="1" ht="13.5">
      <c r="B136" s="198"/>
      <c r="D136" s="199" t="s">
        <v>217</v>
      </c>
      <c r="E136" s="200" t="s">
        <v>5</v>
      </c>
      <c r="F136" s="201" t="s">
        <v>370</v>
      </c>
      <c r="H136" s="202">
        <v>30.455</v>
      </c>
      <c r="I136" s="203"/>
      <c r="L136" s="198"/>
      <c r="M136" s="204"/>
      <c r="N136" s="205"/>
      <c r="O136" s="205"/>
      <c r="P136" s="205"/>
      <c r="Q136" s="205"/>
      <c r="R136" s="205"/>
      <c r="S136" s="205"/>
      <c r="T136" s="206"/>
      <c r="AT136" s="200" t="s">
        <v>217</v>
      </c>
      <c r="AU136" s="200" t="s">
        <v>79</v>
      </c>
      <c r="AV136" s="12" t="s">
        <v>79</v>
      </c>
      <c r="AW136" s="12" t="s">
        <v>33</v>
      </c>
      <c r="AX136" s="12" t="s">
        <v>69</v>
      </c>
      <c r="AY136" s="200" t="s">
        <v>161</v>
      </c>
    </row>
    <row r="137" spans="2:51" s="12" customFormat="1" ht="13.5">
      <c r="B137" s="198"/>
      <c r="D137" s="199" t="s">
        <v>217</v>
      </c>
      <c r="E137" s="200" t="s">
        <v>5</v>
      </c>
      <c r="F137" s="201" t="s">
        <v>371</v>
      </c>
      <c r="H137" s="202">
        <v>29.8</v>
      </c>
      <c r="I137" s="203"/>
      <c r="L137" s="198"/>
      <c r="M137" s="204"/>
      <c r="N137" s="205"/>
      <c r="O137" s="205"/>
      <c r="P137" s="205"/>
      <c r="Q137" s="205"/>
      <c r="R137" s="205"/>
      <c r="S137" s="205"/>
      <c r="T137" s="206"/>
      <c r="AT137" s="200" t="s">
        <v>217</v>
      </c>
      <c r="AU137" s="200" t="s">
        <v>79</v>
      </c>
      <c r="AV137" s="12" t="s">
        <v>79</v>
      </c>
      <c r="AW137" s="12" t="s">
        <v>33</v>
      </c>
      <c r="AX137" s="12" t="s">
        <v>69</v>
      </c>
      <c r="AY137" s="200" t="s">
        <v>161</v>
      </c>
    </row>
    <row r="138" spans="2:51" s="12" customFormat="1" ht="13.5">
      <c r="B138" s="198"/>
      <c r="D138" s="199" t="s">
        <v>217</v>
      </c>
      <c r="E138" s="200" t="s">
        <v>5</v>
      </c>
      <c r="F138" s="201" t="s">
        <v>372</v>
      </c>
      <c r="H138" s="202">
        <v>4.1</v>
      </c>
      <c r="I138" s="203"/>
      <c r="L138" s="198"/>
      <c r="M138" s="204"/>
      <c r="N138" s="205"/>
      <c r="O138" s="205"/>
      <c r="P138" s="205"/>
      <c r="Q138" s="205"/>
      <c r="R138" s="205"/>
      <c r="S138" s="205"/>
      <c r="T138" s="206"/>
      <c r="AT138" s="200" t="s">
        <v>217</v>
      </c>
      <c r="AU138" s="200" t="s">
        <v>79</v>
      </c>
      <c r="AV138" s="12" t="s">
        <v>79</v>
      </c>
      <c r="AW138" s="12" t="s">
        <v>33</v>
      </c>
      <c r="AX138" s="12" t="s">
        <v>69</v>
      </c>
      <c r="AY138" s="200" t="s">
        <v>161</v>
      </c>
    </row>
    <row r="139" spans="2:51" s="12" customFormat="1" ht="13.5">
      <c r="B139" s="198"/>
      <c r="D139" s="199" t="s">
        <v>217</v>
      </c>
      <c r="E139" s="200" t="s">
        <v>5</v>
      </c>
      <c r="F139" s="201" t="s">
        <v>373</v>
      </c>
      <c r="H139" s="202">
        <v>5.1</v>
      </c>
      <c r="I139" s="203"/>
      <c r="L139" s="198"/>
      <c r="M139" s="204"/>
      <c r="N139" s="205"/>
      <c r="O139" s="205"/>
      <c r="P139" s="205"/>
      <c r="Q139" s="205"/>
      <c r="R139" s="205"/>
      <c r="S139" s="205"/>
      <c r="T139" s="206"/>
      <c r="AT139" s="200" t="s">
        <v>217</v>
      </c>
      <c r="AU139" s="200" t="s">
        <v>79</v>
      </c>
      <c r="AV139" s="12" t="s">
        <v>79</v>
      </c>
      <c r="AW139" s="12" t="s">
        <v>33</v>
      </c>
      <c r="AX139" s="12" t="s">
        <v>69</v>
      </c>
      <c r="AY139" s="200" t="s">
        <v>161</v>
      </c>
    </row>
    <row r="140" spans="2:51" s="12" customFormat="1" ht="13.5">
      <c r="B140" s="198"/>
      <c r="D140" s="199" t="s">
        <v>217</v>
      </c>
      <c r="E140" s="200" t="s">
        <v>5</v>
      </c>
      <c r="F140" s="201" t="s">
        <v>374</v>
      </c>
      <c r="H140" s="202">
        <v>6.1</v>
      </c>
      <c r="I140" s="203"/>
      <c r="L140" s="198"/>
      <c r="M140" s="204"/>
      <c r="N140" s="205"/>
      <c r="O140" s="205"/>
      <c r="P140" s="205"/>
      <c r="Q140" s="205"/>
      <c r="R140" s="205"/>
      <c r="S140" s="205"/>
      <c r="T140" s="206"/>
      <c r="AT140" s="200" t="s">
        <v>217</v>
      </c>
      <c r="AU140" s="200" t="s">
        <v>79</v>
      </c>
      <c r="AV140" s="12" t="s">
        <v>79</v>
      </c>
      <c r="AW140" s="12" t="s">
        <v>33</v>
      </c>
      <c r="AX140" s="12" t="s">
        <v>69</v>
      </c>
      <c r="AY140" s="200" t="s">
        <v>161</v>
      </c>
    </row>
    <row r="141" spans="2:51" s="12" customFormat="1" ht="13.5">
      <c r="B141" s="198"/>
      <c r="D141" s="199" t="s">
        <v>217</v>
      </c>
      <c r="E141" s="200" t="s">
        <v>5</v>
      </c>
      <c r="F141" s="201" t="s">
        <v>375</v>
      </c>
      <c r="H141" s="202">
        <v>7.15</v>
      </c>
      <c r="I141" s="203"/>
      <c r="L141" s="198"/>
      <c r="M141" s="204"/>
      <c r="N141" s="205"/>
      <c r="O141" s="205"/>
      <c r="P141" s="205"/>
      <c r="Q141" s="205"/>
      <c r="R141" s="205"/>
      <c r="S141" s="205"/>
      <c r="T141" s="206"/>
      <c r="AT141" s="200" t="s">
        <v>217</v>
      </c>
      <c r="AU141" s="200" t="s">
        <v>79</v>
      </c>
      <c r="AV141" s="12" t="s">
        <v>79</v>
      </c>
      <c r="AW141" s="12" t="s">
        <v>33</v>
      </c>
      <c r="AX141" s="12" t="s">
        <v>69</v>
      </c>
      <c r="AY141" s="200" t="s">
        <v>161</v>
      </c>
    </row>
    <row r="142" spans="2:51" s="13" customFormat="1" ht="13.5">
      <c r="B142" s="207"/>
      <c r="D142" s="208" t="s">
        <v>217</v>
      </c>
      <c r="E142" s="209" t="s">
        <v>5</v>
      </c>
      <c r="F142" s="210" t="s">
        <v>220</v>
      </c>
      <c r="H142" s="211">
        <v>121.817</v>
      </c>
      <c r="I142" s="212"/>
      <c r="L142" s="207"/>
      <c r="M142" s="213"/>
      <c r="N142" s="214"/>
      <c r="O142" s="214"/>
      <c r="P142" s="214"/>
      <c r="Q142" s="214"/>
      <c r="R142" s="214"/>
      <c r="S142" s="214"/>
      <c r="T142" s="215"/>
      <c r="AT142" s="216" t="s">
        <v>217</v>
      </c>
      <c r="AU142" s="216" t="s">
        <v>79</v>
      </c>
      <c r="AV142" s="13" t="s">
        <v>215</v>
      </c>
      <c r="AW142" s="13" t="s">
        <v>33</v>
      </c>
      <c r="AX142" s="13" t="s">
        <v>77</v>
      </c>
      <c r="AY142" s="216" t="s">
        <v>161</v>
      </c>
    </row>
    <row r="143" spans="2:65" s="1" customFormat="1" ht="22.5" customHeight="1">
      <c r="B143" s="181"/>
      <c r="C143" s="182" t="s">
        <v>376</v>
      </c>
      <c r="D143" s="182" t="s">
        <v>165</v>
      </c>
      <c r="E143" s="183" t="s">
        <v>377</v>
      </c>
      <c r="F143" s="184" t="s">
        <v>378</v>
      </c>
      <c r="G143" s="185" t="s">
        <v>214</v>
      </c>
      <c r="H143" s="186">
        <v>121.817</v>
      </c>
      <c r="I143" s="187"/>
      <c r="J143" s="188">
        <f>ROUND(I143*H143,2)</f>
        <v>0</v>
      </c>
      <c r="K143" s="184" t="s">
        <v>169</v>
      </c>
      <c r="L143" s="41"/>
      <c r="M143" s="189" t="s">
        <v>5</v>
      </c>
      <c r="N143" s="190" t="s">
        <v>40</v>
      </c>
      <c r="O143" s="42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24" t="s">
        <v>215</v>
      </c>
      <c r="AT143" s="24" t="s">
        <v>165</v>
      </c>
      <c r="AU143" s="24" t="s">
        <v>79</v>
      </c>
      <c r="AY143" s="24" t="s">
        <v>161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4" t="s">
        <v>77</v>
      </c>
      <c r="BK143" s="193">
        <f>ROUND(I143*H143,2)</f>
        <v>0</v>
      </c>
      <c r="BL143" s="24" t="s">
        <v>215</v>
      </c>
      <c r="BM143" s="24" t="s">
        <v>379</v>
      </c>
    </row>
    <row r="144" spans="2:63" s="11" customFormat="1" ht="29.85" customHeight="1">
      <c r="B144" s="167"/>
      <c r="D144" s="178" t="s">
        <v>68</v>
      </c>
      <c r="E144" s="179" t="s">
        <v>253</v>
      </c>
      <c r="F144" s="179" t="s">
        <v>380</v>
      </c>
      <c r="I144" s="170"/>
      <c r="J144" s="180">
        <f>BK144</f>
        <v>0</v>
      </c>
      <c r="L144" s="167"/>
      <c r="M144" s="172"/>
      <c r="N144" s="173"/>
      <c r="O144" s="173"/>
      <c r="P144" s="174">
        <f>SUM(P145:P203)</f>
        <v>0</v>
      </c>
      <c r="Q144" s="173"/>
      <c r="R144" s="174">
        <f>SUM(R145:R203)</f>
        <v>231.43409037000006</v>
      </c>
      <c r="S144" s="173"/>
      <c r="T144" s="175">
        <f>SUM(T145:T203)</f>
        <v>0</v>
      </c>
      <c r="AR144" s="168" t="s">
        <v>77</v>
      </c>
      <c r="AT144" s="176" t="s">
        <v>68</v>
      </c>
      <c r="AU144" s="176" t="s">
        <v>77</v>
      </c>
      <c r="AY144" s="168" t="s">
        <v>161</v>
      </c>
      <c r="BK144" s="177">
        <f>SUM(BK145:BK203)</f>
        <v>0</v>
      </c>
    </row>
    <row r="145" spans="2:65" s="1" customFormat="1" ht="22.5" customHeight="1">
      <c r="B145" s="181"/>
      <c r="C145" s="182" t="s">
        <v>381</v>
      </c>
      <c r="D145" s="182" t="s">
        <v>165</v>
      </c>
      <c r="E145" s="183" t="s">
        <v>382</v>
      </c>
      <c r="F145" s="184" t="s">
        <v>383</v>
      </c>
      <c r="G145" s="185" t="s">
        <v>236</v>
      </c>
      <c r="H145" s="186">
        <v>5.7</v>
      </c>
      <c r="I145" s="187"/>
      <c r="J145" s="188">
        <f>ROUND(I145*H145,2)</f>
        <v>0</v>
      </c>
      <c r="K145" s="184" t="s">
        <v>169</v>
      </c>
      <c r="L145" s="41"/>
      <c r="M145" s="189" t="s">
        <v>5</v>
      </c>
      <c r="N145" s="190" t="s">
        <v>40</v>
      </c>
      <c r="O145" s="42"/>
      <c r="P145" s="191">
        <f>O145*H145</f>
        <v>0</v>
      </c>
      <c r="Q145" s="191">
        <v>1.8775</v>
      </c>
      <c r="R145" s="191">
        <f>Q145*H145</f>
        <v>10.70175</v>
      </c>
      <c r="S145" s="191">
        <v>0</v>
      </c>
      <c r="T145" s="192">
        <f>S145*H145</f>
        <v>0</v>
      </c>
      <c r="AR145" s="24" t="s">
        <v>215</v>
      </c>
      <c r="AT145" s="24" t="s">
        <v>165</v>
      </c>
      <c r="AU145" s="24" t="s">
        <v>79</v>
      </c>
      <c r="AY145" s="24" t="s">
        <v>161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4" t="s">
        <v>77</v>
      </c>
      <c r="BK145" s="193">
        <f>ROUND(I145*H145,2)</f>
        <v>0</v>
      </c>
      <c r="BL145" s="24" t="s">
        <v>215</v>
      </c>
      <c r="BM145" s="24" t="s">
        <v>384</v>
      </c>
    </row>
    <row r="146" spans="2:51" s="12" customFormat="1" ht="13.5">
      <c r="B146" s="198"/>
      <c r="D146" s="208" t="s">
        <v>217</v>
      </c>
      <c r="E146" s="217" t="s">
        <v>5</v>
      </c>
      <c r="F146" s="218" t="s">
        <v>385</v>
      </c>
      <c r="H146" s="219">
        <v>5.7</v>
      </c>
      <c r="I146" s="203"/>
      <c r="L146" s="198"/>
      <c r="M146" s="204"/>
      <c r="N146" s="205"/>
      <c r="O146" s="205"/>
      <c r="P146" s="205"/>
      <c r="Q146" s="205"/>
      <c r="R146" s="205"/>
      <c r="S146" s="205"/>
      <c r="T146" s="206"/>
      <c r="AT146" s="200" t="s">
        <v>217</v>
      </c>
      <c r="AU146" s="200" t="s">
        <v>79</v>
      </c>
      <c r="AV146" s="12" t="s">
        <v>79</v>
      </c>
      <c r="AW146" s="12" t="s">
        <v>33</v>
      </c>
      <c r="AX146" s="12" t="s">
        <v>77</v>
      </c>
      <c r="AY146" s="200" t="s">
        <v>161</v>
      </c>
    </row>
    <row r="147" spans="2:65" s="1" customFormat="1" ht="22.5" customHeight="1">
      <c r="B147" s="181"/>
      <c r="C147" s="182" t="s">
        <v>386</v>
      </c>
      <c r="D147" s="182" t="s">
        <v>165</v>
      </c>
      <c r="E147" s="183" t="s">
        <v>387</v>
      </c>
      <c r="F147" s="184" t="s">
        <v>388</v>
      </c>
      <c r="G147" s="185" t="s">
        <v>236</v>
      </c>
      <c r="H147" s="186">
        <v>0.096</v>
      </c>
      <c r="I147" s="187"/>
      <c r="J147" s="188">
        <f>ROUND(I147*H147,2)</f>
        <v>0</v>
      </c>
      <c r="K147" s="184" t="s">
        <v>169</v>
      </c>
      <c r="L147" s="41"/>
      <c r="M147" s="189" t="s">
        <v>5</v>
      </c>
      <c r="N147" s="190" t="s">
        <v>40</v>
      </c>
      <c r="O147" s="42"/>
      <c r="P147" s="191">
        <f>O147*H147</f>
        <v>0</v>
      </c>
      <c r="Q147" s="191">
        <v>2.33055</v>
      </c>
      <c r="R147" s="191">
        <f>Q147*H147</f>
        <v>0.2237328</v>
      </c>
      <c r="S147" s="191">
        <v>0</v>
      </c>
      <c r="T147" s="192">
        <f>S147*H147</f>
        <v>0</v>
      </c>
      <c r="AR147" s="24" t="s">
        <v>215</v>
      </c>
      <c r="AT147" s="24" t="s">
        <v>165</v>
      </c>
      <c r="AU147" s="24" t="s">
        <v>79</v>
      </c>
      <c r="AY147" s="24" t="s">
        <v>161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4" t="s">
        <v>77</v>
      </c>
      <c r="BK147" s="193">
        <f>ROUND(I147*H147,2)</f>
        <v>0</v>
      </c>
      <c r="BL147" s="24" t="s">
        <v>215</v>
      </c>
      <c r="BM147" s="24" t="s">
        <v>389</v>
      </c>
    </row>
    <row r="148" spans="2:51" s="12" customFormat="1" ht="13.5">
      <c r="B148" s="198"/>
      <c r="D148" s="208" t="s">
        <v>217</v>
      </c>
      <c r="E148" s="217" t="s">
        <v>5</v>
      </c>
      <c r="F148" s="218" t="s">
        <v>390</v>
      </c>
      <c r="H148" s="219">
        <v>0.096</v>
      </c>
      <c r="I148" s="203"/>
      <c r="L148" s="198"/>
      <c r="M148" s="204"/>
      <c r="N148" s="205"/>
      <c r="O148" s="205"/>
      <c r="P148" s="205"/>
      <c r="Q148" s="205"/>
      <c r="R148" s="205"/>
      <c r="S148" s="205"/>
      <c r="T148" s="206"/>
      <c r="AT148" s="200" t="s">
        <v>217</v>
      </c>
      <c r="AU148" s="200" t="s">
        <v>79</v>
      </c>
      <c r="AV148" s="12" t="s">
        <v>79</v>
      </c>
      <c r="AW148" s="12" t="s">
        <v>33</v>
      </c>
      <c r="AX148" s="12" t="s">
        <v>77</v>
      </c>
      <c r="AY148" s="200" t="s">
        <v>161</v>
      </c>
    </row>
    <row r="149" spans="2:65" s="1" customFormat="1" ht="31.5" customHeight="1">
      <c r="B149" s="181"/>
      <c r="C149" s="182" t="s">
        <v>391</v>
      </c>
      <c r="D149" s="182" t="s">
        <v>165</v>
      </c>
      <c r="E149" s="183" t="s">
        <v>392</v>
      </c>
      <c r="F149" s="184" t="s">
        <v>393</v>
      </c>
      <c r="G149" s="185" t="s">
        <v>214</v>
      </c>
      <c r="H149" s="186">
        <v>63.02</v>
      </c>
      <c r="I149" s="187"/>
      <c r="J149" s="188">
        <f>ROUND(I149*H149,2)</f>
        <v>0</v>
      </c>
      <c r="K149" s="184" t="s">
        <v>169</v>
      </c>
      <c r="L149" s="41"/>
      <c r="M149" s="189" t="s">
        <v>5</v>
      </c>
      <c r="N149" s="190" t="s">
        <v>40</v>
      </c>
      <c r="O149" s="42"/>
      <c r="P149" s="191">
        <f>O149*H149</f>
        <v>0</v>
      </c>
      <c r="Q149" s="191">
        <v>0.19087</v>
      </c>
      <c r="R149" s="191">
        <f>Q149*H149</f>
        <v>12.028627400000001</v>
      </c>
      <c r="S149" s="191">
        <v>0</v>
      </c>
      <c r="T149" s="192">
        <f>S149*H149</f>
        <v>0</v>
      </c>
      <c r="AR149" s="24" t="s">
        <v>215</v>
      </c>
      <c r="AT149" s="24" t="s">
        <v>165</v>
      </c>
      <c r="AU149" s="24" t="s">
        <v>79</v>
      </c>
      <c r="AY149" s="24" t="s">
        <v>161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4" t="s">
        <v>77</v>
      </c>
      <c r="BK149" s="193">
        <f>ROUND(I149*H149,2)</f>
        <v>0</v>
      </c>
      <c r="BL149" s="24" t="s">
        <v>215</v>
      </c>
      <c r="BM149" s="24" t="s">
        <v>394</v>
      </c>
    </row>
    <row r="150" spans="2:65" s="1" customFormat="1" ht="31.5" customHeight="1">
      <c r="B150" s="181"/>
      <c r="C150" s="182" t="s">
        <v>395</v>
      </c>
      <c r="D150" s="182" t="s">
        <v>165</v>
      </c>
      <c r="E150" s="183" t="s">
        <v>396</v>
      </c>
      <c r="F150" s="184" t="s">
        <v>397</v>
      </c>
      <c r="G150" s="185" t="s">
        <v>214</v>
      </c>
      <c r="H150" s="186">
        <v>691.027</v>
      </c>
      <c r="I150" s="187"/>
      <c r="J150" s="188">
        <f>ROUND(I150*H150,2)</f>
        <v>0</v>
      </c>
      <c r="K150" s="184" t="s">
        <v>169</v>
      </c>
      <c r="L150" s="41"/>
      <c r="M150" s="189" t="s">
        <v>5</v>
      </c>
      <c r="N150" s="190" t="s">
        <v>40</v>
      </c>
      <c r="O150" s="42"/>
      <c r="P150" s="191">
        <f>O150*H150</f>
        <v>0</v>
      </c>
      <c r="Q150" s="191">
        <v>0.20241</v>
      </c>
      <c r="R150" s="191">
        <f>Q150*H150</f>
        <v>139.87077507</v>
      </c>
      <c r="S150" s="191">
        <v>0</v>
      </c>
      <c r="T150" s="192">
        <f>S150*H150</f>
        <v>0</v>
      </c>
      <c r="AR150" s="24" t="s">
        <v>215</v>
      </c>
      <c r="AT150" s="24" t="s">
        <v>165</v>
      </c>
      <c r="AU150" s="24" t="s">
        <v>79</v>
      </c>
      <c r="AY150" s="24" t="s">
        <v>161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4" t="s">
        <v>77</v>
      </c>
      <c r="BK150" s="193">
        <f>ROUND(I150*H150,2)</f>
        <v>0</v>
      </c>
      <c r="BL150" s="24" t="s">
        <v>215</v>
      </c>
      <c r="BM150" s="24" t="s">
        <v>398</v>
      </c>
    </row>
    <row r="151" spans="2:51" s="12" customFormat="1" ht="27">
      <c r="B151" s="198"/>
      <c r="D151" s="199" t="s">
        <v>217</v>
      </c>
      <c r="E151" s="200" t="s">
        <v>5</v>
      </c>
      <c r="F151" s="201" t="s">
        <v>399</v>
      </c>
      <c r="H151" s="202">
        <v>557.865</v>
      </c>
      <c r="I151" s="203"/>
      <c r="L151" s="198"/>
      <c r="M151" s="204"/>
      <c r="N151" s="205"/>
      <c r="O151" s="205"/>
      <c r="P151" s="205"/>
      <c r="Q151" s="205"/>
      <c r="R151" s="205"/>
      <c r="S151" s="205"/>
      <c r="T151" s="206"/>
      <c r="AT151" s="200" t="s">
        <v>217</v>
      </c>
      <c r="AU151" s="200" t="s">
        <v>79</v>
      </c>
      <c r="AV151" s="12" t="s">
        <v>79</v>
      </c>
      <c r="AW151" s="12" t="s">
        <v>33</v>
      </c>
      <c r="AX151" s="12" t="s">
        <v>69</v>
      </c>
      <c r="AY151" s="200" t="s">
        <v>161</v>
      </c>
    </row>
    <row r="152" spans="2:51" s="12" customFormat="1" ht="27">
      <c r="B152" s="198"/>
      <c r="D152" s="199" t="s">
        <v>217</v>
      </c>
      <c r="E152" s="200" t="s">
        <v>5</v>
      </c>
      <c r="F152" s="201" t="s">
        <v>400</v>
      </c>
      <c r="H152" s="202">
        <v>-90.575</v>
      </c>
      <c r="I152" s="203"/>
      <c r="L152" s="198"/>
      <c r="M152" s="204"/>
      <c r="N152" s="205"/>
      <c r="O152" s="205"/>
      <c r="P152" s="205"/>
      <c r="Q152" s="205"/>
      <c r="R152" s="205"/>
      <c r="S152" s="205"/>
      <c r="T152" s="206"/>
      <c r="AT152" s="200" t="s">
        <v>217</v>
      </c>
      <c r="AU152" s="200" t="s">
        <v>79</v>
      </c>
      <c r="AV152" s="12" t="s">
        <v>79</v>
      </c>
      <c r="AW152" s="12" t="s">
        <v>33</v>
      </c>
      <c r="AX152" s="12" t="s">
        <v>69</v>
      </c>
      <c r="AY152" s="200" t="s">
        <v>161</v>
      </c>
    </row>
    <row r="153" spans="2:51" s="14" customFormat="1" ht="13.5">
      <c r="B153" s="226"/>
      <c r="D153" s="199" t="s">
        <v>217</v>
      </c>
      <c r="E153" s="227" t="s">
        <v>5</v>
      </c>
      <c r="F153" s="228" t="s">
        <v>401</v>
      </c>
      <c r="H153" s="229">
        <v>467.29</v>
      </c>
      <c r="I153" s="230"/>
      <c r="L153" s="226"/>
      <c r="M153" s="231"/>
      <c r="N153" s="232"/>
      <c r="O153" s="232"/>
      <c r="P153" s="232"/>
      <c r="Q153" s="232"/>
      <c r="R153" s="232"/>
      <c r="S153" s="232"/>
      <c r="T153" s="233"/>
      <c r="AT153" s="227" t="s">
        <v>217</v>
      </c>
      <c r="AU153" s="227" t="s">
        <v>79</v>
      </c>
      <c r="AV153" s="14" t="s">
        <v>253</v>
      </c>
      <c r="AW153" s="14" t="s">
        <v>33</v>
      </c>
      <c r="AX153" s="14" t="s">
        <v>69</v>
      </c>
      <c r="AY153" s="227" t="s">
        <v>161</v>
      </c>
    </row>
    <row r="154" spans="2:51" s="12" customFormat="1" ht="13.5">
      <c r="B154" s="198"/>
      <c r="D154" s="199" t="s">
        <v>217</v>
      </c>
      <c r="E154" s="200" t="s">
        <v>5</v>
      </c>
      <c r="F154" s="201" t="s">
        <v>402</v>
      </c>
      <c r="H154" s="202">
        <v>23.72</v>
      </c>
      <c r="I154" s="203"/>
      <c r="L154" s="198"/>
      <c r="M154" s="204"/>
      <c r="N154" s="205"/>
      <c r="O154" s="205"/>
      <c r="P154" s="205"/>
      <c r="Q154" s="205"/>
      <c r="R154" s="205"/>
      <c r="S154" s="205"/>
      <c r="T154" s="206"/>
      <c r="AT154" s="200" t="s">
        <v>217</v>
      </c>
      <c r="AU154" s="200" t="s">
        <v>79</v>
      </c>
      <c r="AV154" s="12" t="s">
        <v>79</v>
      </c>
      <c r="AW154" s="12" t="s">
        <v>33</v>
      </c>
      <c r="AX154" s="12" t="s">
        <v>69</v>
      </c>
      <c r="AY154" s="200" t="s">
        <v>161</v>
      </c>
    </row>
    <row r="155" spans="2:51" s="12" customFormat="1" ht="13.5">
      <c r="B155" s="198"/>
      <c r="D155" s="199" t="s">
        <v>217</v>
      </c>
      <c r="E155" s="200" t="s">
        <v>5</v>
      </c>
      <c r="F155" s="201" t="s">
        <v>403</v>
      </c>
      <c r="H155" s="202">
        <v>51.312</v>
      </c>
      <c r="I155" s="203"/>
      <c r="L155" s="198"/>
      <c r="M155" s="204"/>
      <c r="N155" s="205"/>
      <c r="O155" s="205"/>
      <c r="P155" s="205"/>
      <c r="Q155" s="205"/>
      <c r="R155" s="205"/>
      <c r="S155" s="205"/>
      <c r="T155" s="206"/>
      <c r="AT155" s="200" t="s">
        <v>217</v>
      </c>
      <c r="AU155" s="200" t="s">
        <v>79</v>
      </c>
      <c r="AV155" s="12" t="s">
        <v>79</v>
      </c>
      <c r="AW155" s="12" t="s">
        <v>33</v>
      </c>
      <c r="AX155" s="12" t="s">
        <v>69</v>
      </c>
      <c r="AY155" s="200" t="s">
        <v>161</v>
      </c>
    </row>
    <row r="156" spans="2:51" s="14" customFormat="1" ht="13.5">
      <c r="B156" s="226"/>
      <c r="D156" s="199" t="s">
        <v>217</v>
      </c>
      <c r="E156" s="227" t="s">
        <v>5</v>
      </c>
      <c r="F156" s="228" t="s">
        <v>401</v>
      </c>
      <c r="H156" s="229">
        <v>75.032</v>
      </c>
      <c r="I156" s="230"/>
      <c r="L156" s="226"/>
      <c r="M156" s="231"/>
      <c r="N156" s="232"/>
      <c r="O156" s="232"/>
      <c r="P156" s="232"/>
      <c r="Q156" s="232"/>
      <c r="R156" s="232"/>
      <c r="S156" s="232"/>
      <c r="T156" s="233"/>
      <c r="AT156" s="227" t="s">
        <v>217</v>
      </c>
      <c r="AU156" s="227" t="s">
        <v>79</v>
      </c>
      <c r="AV156" s="14" t="s">
        <v>253</v>
      </c>
      <c r="AW156" s="14" t="s">
        <v>33</v>
      </c>
      <c r="AX156" s="14" t="s">
        <v>69</v>
      </c>
      <c r="AY156" s="227" t="s">
        <v>161</v>
      </c>
    </row>
    <row r="157" spans="2:51" s="12" customFormat="1" ht="13.5">
      <c r="B157" s="198"/>
      <c r="D157" s="199" t="s">
        <v>217</v>
      </c>
      <c r="E157" s="200" t="s">
        <v>5</v>
      </c>
      <c r="F157" s="201" t="s">
        <v>404</v>
      </c>
      <c r="H157" s="202">
        <v>20.16</v>
      </c>
      <c r="I157" s="203"/>
      <c r="L157" s="198"/>
      <c r="M157" s="204"/>
      <c r="N157" s="205"/>
      <c r="O157" s="205"/>
      <c r="P157" s="205"/>
      <c r="Q157" s="205"/>
      <c r="R157" s="205"/>
      <c r="S157" s="205"/>
      <c r="T157" s="206"/>
      <c r="AT157" s="200" t="s">
        <v>217</v>
      </c>
      <c r="AU157" s="200" t="s">
        <v>79</v>
      </c>
      <c r="AV157" s="12" t="s">
        <v>79</v>
      </c>
      <c r="AW157" s="12" t="s">
        <v>33</v>
      </c>
      <c r="AX157" s="12" t="s">
        <v>69</v>
      </c>
      <c r="AY157" s="200" t="s">
        <v>161</v>
      </c>
    </row>
    <row r="158" spans="2:51" s="12" customFormat="1" ht="13.5">
      <c r="B158" s="198"/>
      <c r="D158" s="199" t="s">
        <v>217</v>
      </c>
      <c r="E158" s="200" t="s">
        <v>5</v>
      </c>
      <c r="F158" s="201" t="s">
        <v>405</v>
      </c>
      <c r="H158" s="202">
        <v>34.98</v>
      </c>
      <c r="I158" s="203"/>
      <c r="L158" s="198"/>
      <c r="M158" s="204"/>
      <c r="N158" s="205"/>
      <c r="O158" s="205"/>
      <c r="P158" s="205"/>
      <c r="Q158" s="205"/>
      <c r="R158" s="205"/>
      <c r="S158" s="205"/>
      <c r="T158" s="206"/>
      <c r="AT158" s="200" t="s">
        <v>217</v>
      </c>
      <c r="AU158" s="200" t="s">
        <v>79</v>
      </c>
      <c r="AV158" s="12" t="s">
        <v>79</v>
      </c>
      <c r="AW158" s="12" t="s">
        <v>33</v>
      </c>
      <c r="AX158" s="12" t="s">
        <v>69</v>
      </c>
      <c r="AY158" s="200" t="s">
        <v>161</v>
      </c>
    </row>
    <row r="159" spans="2:51" s="12" customFormat="1" ht="13.5">
      <c r="B159" s="198"/>
      <c r="D159" s="199" t="s">
        <v>217</v>
      </c>
      <c r="E159" s="200" t="s">
        <v>5</v>
      </c>
      <c r="F159" s="201" t="s">
        <v>406</v>
      </c>
      <c r="H159" s="202">
        <v>36.285</v>
      </c>
      <c r="I159" s="203"/>
      <c r="L159" s="198"/>
      <c r="M159" s="204"/>
      <c r="N159" s="205"/>
      <c r="O159" s="205"/>
      <c r="P159" s="205"/>
      <c r="Q159" s="205"/>
      <c r="R159" s="205"/>
      <c r="S159" s="205"/>
      <c r="T159" s="206"/>
      <c r="AT159" s="200" t="s">
        <v>217</v>
      </c>
      <c r="AU159" s="200" t="s">
        <v>79</v>
      </c>
      <c r="AV159" s="12" t="s">
        <v>79</v>
      </c>
      <c r="AW159" s="12" t="s">
        <v>33</v>
      </c>
      <c r="AX159" s="12" t="s">
        <v>69</v>
      </c>
      <c r="AY159" s="200" t="s">
        <v>161</v>
      </c>
    </row>
    <row r="160" spans="2:51" s="12" customFormat="1" ht="13.5">
      <c r="B160" s="198"/>
      <c r="D160" s="199" t="s">
        <v>217</v>
      </c>
      <c r="E160" s="200" t="s">
        <v>5</v>
      </c>
      <c r="F160" s="201" t="s">
        <v>407</v>
      </c>
      <c r="H160" s="202">
        <v>57.28</v>
      </c>
      <c r="I160" s="203"/>
      <c r="L160" s="198"/>
      <c r="M160" s="204"/>
      <c r="N160" s="205"/>
      <c r="O160" s="205"/>
      <c r="P160" s="205"/>
      <c r="Q160" s="205"/>
      <c r="R160" s="205"/>
      <c r="S160" s="205"/>
      <c r="T160" s="206"/>
      <c r="AT160" s="200" t="s">
        <v>217</v>
      </c>
      <c r="AU160" s="200" t="s">
        <v>79</v>
      </c>
      <c r="AV160" s="12" t="s">
        <v>79</v>
      </c>
      <c r="AW160" s="12" t="s">
        <v>33</v>
      </c>
      <c r="AX160" s="12" t="s">
        <v>69</v>
      </c>
      <c r="AY160" s="200" t="s">
        <v>161</v>
      </c>
    </row>
    <row r="161" spans="2:51" s="14" customFormat="1" ht="13.5">
      <c r="B161" s="226"/>
      <c r="D161" s="199" t="s">
        <v>217</v>
      </c>
      <c r="E161" s="227" t="s">
        <v>5</v>
      </c>
      <c r="F161" s="228" t="s">
        <v>401</v>
      </c>
      <c r="H161" s="229">
        <v>148.705</v>
      </c>
      <c r="I161" s="230"/>
      <c r="L161" s="226"/>
      <c r="M161" s="231"/>
      <c r="N161" s="232"/>
      <c r="O161" s="232"/>
      <c r="P161" s="232"/>
      <c r="Q161" s="232"/>
      <c r="R161" s="232"/>
      <c r="S161" s="232"/>
      <c r="T161" s="233"/>
      <c r="AT161" s="227" t="s">
        <v>217</v>
      </c>
      <c r="AU161" s="227" t="s">
        <v>79</v>
      </c>
      <c r="AV161" s="14" t="s">
        <v>253</v>
      </c>
      <c r="AW161" s="14" t="s">
        <v>33</v>
      </c>
      <c r="AX161" s="14" t="s">
        <v>69</v>
      </c>
      <c r="AY161" s="227" t="s">
        <v>161</v>
      </c>
    </row>
    <row r="162" spans="2:51" s="13" customFormat="1" ht="13.5">
      <c r="B162" s="207"/>
      <c r="D162" s="208" t="s">
        <v>217</v>
      </c>
      <c r="E162" s="209" t="s">
        <v>5</v>
      </c>
      <c r="F162" s="210" t="s">
        <v>220</v>
      </c>
      <c r="H162" s="211">
        <v>691.027</v>
      </c>
      <c r="I162" s="212"/>
      <c r="L162" s="207"/>
      <c r="M162" s="213"/>
      <c r="N162" s="214"/>
      <c r="O162" s="214"/>
      <c r="P162" s="214"/>
      <c r="Q162" s="214"/>
      <c r="R162" s="214"/>
      <c r="S162" s="214"/>
      <c r="T162" s="215"/>
      <c r="AT162" s="216" t="s">
        <v>217</v>
      </c>
      <c r="AU162" s="216" t="s">
        <v>79</v>
      </c>
      <c r="AV162" s="13" t="s">
        <v>215</v>
      </c>
      <c r="AW162" s="13" t="s">
        <v>33</v>
      </c>
      <c r="AX162" s="13" t="s">
        <v>77</v>
      </c>
      <c r="AY162" s="216" t="s">
        <v>161</v>
      </c>
    </row>
    <row r="163" spans="2:65" s="1" customFormat="1" ht="31.5" customHeight="1">
      <c r="B163" s="181"/>
      <c r="C163" s="182" t="s">
        <v>408</v>
      </c>
      <c r="D163" s="182" t="s">
        <v>165</v>
      </c>
      <c r="E163" s="183" t="s">
        <v>409</v>
      </c>
      <c r="F163" s="184" t="s">
        <v>410</v>
      </c>
      <c r="G163" s="185" t="s">
        <v>214</v>
      </c>
      <c r="H163" s="186">
        <v>109.21</v>
      </c>
      <c r="I163" s="187"/>
      <c r="J163" s="188">
        <f>ROUND(I163*H163,2)</f>
        <v>0</v>
      </c>
      <c r="K163" s="184" t="s">
        <v>169</v>
      </c>
      <c r="L163" s="41"/>
      <c r="M163" s="189" t="s">
        <v>5</v>
      </c>
      <c r="N163" s="190" t="s">
        <v>40</v>
      </c>
      <c r="O163" s="42"/>
      <c r="P163" s="191">
        <f>O163*H163</f>
        <v>0</v>
      </c>
      <c r="Q163" s="191">
        <v>0.26557</v>
      </c>
      <c r="R163" s="191">
        <f>Q163*H163</f>
        <v>29.002899699999997</v>
      </c>
      <c r="S163" s="191">
        <v>0</v>
      </c>
      <c r="T163" s="192">
        <f>S163*H163</f>
        <v>0</v>
      </c>
      <c r="AR163" s="24" t="s">
        <v>215</v>
      </c>
      <c r="AT163" s="24" t="s">
        <v>165</v>
      </c>
      <c r="AU163" s="24" t="s">
        <v>79</v>
      </c>
      <c r="AY163" s="24" t="s">
        <v>161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4" t="s">
        <v>77</v>
      </c>
      <c r="BK163" s="193">
        <f>ROUND(I163*H163,2)</f>
        <v>0</v>
      </c>
      <c r="BL163" s="24" t="s">
        <v>215</v>
      </c>
      <c r="BM163" s="24" t="s">
        <v>411</v>
      </c>
    </row>
    <row r="164" spans="2:51" s="12" customFormat="1" ht="13.5">
      <c r="B164" s="198"/>
      <c r="D164" s="208" t="s">
        <v>217</v>
      </c>
      <c r="E164" s="217" t="s">
        <v>5</v>
      </c>
      <c r="F164" s="218" t="s">
        <v>412</v>
      </c>
      <c r="H164" s="219">
        <v>109.21</v>
      </c>
      <c r="I164" s="203"/>
      <c r="L164" s="198"/>
      <c r="M164" s="204"/>
      <c r="N164" s="205"/>
      <c r="O164" s="205"/>
      <c r="P164" s="205"/>
      <c r="Q164" s="205"/>
      <c r="R164" s="205"/>
      <c r="S164" s="205"/>
      <c r="T164" s="206"/>
      <c r="AT164" s="200" t="s">
        <v>217</v>
      </c>
      <c r="AU164" s="200" t="s">
        <v>79</v>
      </c>
      <c r="AV164" s="12" t="s">
        <v>79</v>
      </c>
      <c r="AW164" s="12" t="s">
        <v>33</v>
      </c>
      <c r="AX164" s="12" t="s">
        <v>77</v>
      </c>
      <c r="AY164" s="200" t="s">
        <v>161</v>
      </c>
    </row>
    <row r="165" spans="2:65" s="1" customFormat="1" ht="22.5" customHeight="1">
      <c r="B165" s="181"/>
      <c r="C165" s="182" t="s">
        <v>413</v>
      </c>
      <c r="D165" s="182" t="s">
        <v>165</v>
      </c>
      <c r="E165" s="183" t="s">
        <v>414</v>
      </c>
      <c r="F165" s="184" t="s">
        <v>415</v>
      </c>
      <c r="G165" s="185" t="s">
        <v>416</v>
      </c>
      <c r="H165" s="186">
        <v>1</v>
      </c>
      <c r="I165" s="187"/>
      <c r="J165" s="188">
        <f>ROUND(I165*H165,2)</f>
        <v>0</v>
      </c>
      <c r="K165" s="184" t="s">
        <v>169</v>
      </c>
      <c r="L165" s="41"/>
      <c r="M165" s="189" t="s">
        <v>5</v>
      </c>
      <c r="N165" s="190" t="s">
        <v>40</v>
      </c>
      <c r="O165" s="42"/>
      <c r="P165" s="191">
        <f>O165*H165</f>
        <v>0</v>
      </c>
      <c r="Q165" s="191">
        <v>0.01828</v>
      </c>
      <c r="R165" s="191">
        <f>Q165*H165</f>
        <v>0.01828</v>
      </c>
      <c r="S165" s="191">
        <v>0</v>
      </c>
      <c r="T165" s="192">
        <f>S165*H165</f>
        <v>0</v>
      </c>
      <c r="AR165" s="24" t="s">
        <v>215</v>
      </c>
      <c r="AT165" s="24" t="s">
        <v>165</v>
      </c>
      <c r="AU165" s="24" t="s">
        <v>79</v>
      </c>
      <c r="AY165" s="24" t="s">
        <v>161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4" t="s">
        <v>77</v>
      </c>
      <c r="BK165" s="193">
        <f>ROUND(I165*H165,2)</f>
        <v>0</v>
      </c>
      <c r="BL165" s="24" t="s">
        <v>215</v>
      </c>
      <c r="BM165" s="24" t="s">
        <v>417</v>
      </c>
    </row>
    <row r="166" spans="2:51" s="12" customFormat="1" ht="13.5">
      <c r="B166" s="198"/>
      <c r="D166" s="208" t="s">
        <v>217</v>
      </c>
      <c r="E166" s="217" t="s">
        <v>5</v>
      </c>
      <c r="F166" s="218" t="s">
        <v>77</v>
      </c>
      <c r="H166" s="219">
        <v>1</v>
      </c>
      <c r="I166" s="203"/>
      <c r="L166" s="198"/>
      <c r="M166" s="204"/>
      <c r="N166" s="205"/>
      <c r="O166" s="205"/>
      <c r="P166" s="205"/>
      <c r="Q166" s="205"/>
      <c r="R166" s="205"/>
      <c r="S166" s="205"/>
      <c r="T166" s="206"/>
      <c r="AT166" s="200" t="s">
        <v>217</v>
      </c>
      <c r="AU166" s="200" t="s">
        <v>79</v>
      </c>
      <c r="AV166" s="12" t="s">
        <v>79</v>
      </c>
      <c r="AW166" s="12" t="s">
        <v>33</v>
      </c>
      <c r="AX166" s="12" t="s">
        <v>77</v>
      </c>
      <c r="AY166" s="200" t="s">
        <v>161</v>
      </c>
    </row>
    <row r="167" spans="2:65" s="1" customFormat="1" ht="22.5" customHeight="1">
      <c r="B167" s="181"/>
      <c r="C167" s="182" t="s">
        <v>418</v>
      </c>
      <c r="D167" s="182" t="s">
        <v>165</v>
      </c>
      <c r="E167" s="183" t="s">
        <v>419</v>
      </c>
      <c r="F167" s="184" t="s">
        <v>420</v>
      </c>
      <c r="G167" s="185" t="s">
        <v>416</v>
      </c>
      <c r="H167" s="186">
        <v>6</v>
      </c>
      <c r="I167" s="187"/>
      <c r="J167" s="188">
        <f>ROUND(I167*H167,2)</f>
        <v>0</v>
      </c>
      <c r="K167" s="184" t="s">
        <v>169</v>
      </c>
      <c r="L167" s="41"/>
      <c r="M167" s="189" t="s">
        <v>5</v>
      </c>
      <c r="N167" s="190" t="s">
        <v>40</v>
      </c>
      <c r="O167" s="42"/>
      <c r="P167" s="191">
        <f>O167*H167</f>
        <v>0</v>
      </c>
      <c r="Q167" s="191">
        <v>0.02321</v>
      </c>
      <c r="R167" s="191">
        <f>Q167*H167</f>
        <v>0.13926</v>
      </c>
      <c r="S167" s="191">
        <v>0</v>
      </c>
      <c r="T167" s="192">
        <f>S167*H167</f>
        <v>0</v>
      </c>
      <c r="AR167" s="24" t="s">
        <v>215</v>
      </c>
      <c r="AT167" s="24" t="s">
        <v>165</v>
      </c>
      <c r="AU167" s="24" t="s">
        <v>79</v>
      </c>
      <c r="AY167" s="24" t="s">
        <v>161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24" t="s">
        <v>77</v>
      </c>
      <c r="BK167" s="193">
        <f>ROUND(I167*H167,2)</f>
        <v>0</v>
      </c>
      <c r="BL167" s="24" t="s">
        <v>215</v>
      </c>
      <c r="BM167" s="24" t="s">
        <v>421</v>
      </c>
    </row>
    <row r="168" spans="2:51" s="12" customFormat="1" ht="13.5">
      <c r="B168" s="198"/>
      <c r="D168" s="208" t="s">
        <v>217</v>
      </c>
      <c r="E168" s="217" t="s">
        <v>5</v>
      </c>
      <c r="F168" s="218" t="s">
        <v>422</v>
      </c>
      <c r="H168" s="219">
        <v>6</v>
      </c>
      <c r="I168" s="203"/>
      <c r="L168" s="198"/>
      <c r="M168" s="204"/>
      <c r="N168" s="205"/>
      <c r="O168" s="205"/>
      <c r="P168" s="205"/>
      <c r="Q168" s="205"/>
      <c r="R168" s="205"/>
      <c r="S168" s="205"/>
      <c r="T168" s="206"/>
      <c r="AT168" s="200" t="s">
        <v>217</v>
      </c>
      <c r="AU168" s="200" t="s">
        <v>79</v>
      </c>
      <c r="AV168" s="12" t="s">
        <v>79</v>
      </c>
      <c r="AW168" s="12" t="s">
        <v>33</v>
      </c>
      <c r="AX168" s="12" t="s">
        <v>77</v>
      </c>
      <c r="AY168" s="200" t="s">
        <v>161</v>
      </c>
    </row>
    <row r="169" spans="2:65" s="1" customFormat="1" ht="22.5" customHeight="1">
      <c r="B169" s="181"/>
      <c r="C169" s="182" t="s">
        <v>423</v>
      </c>
      <c r="D169" s="182" t="s">
        <v>165</v>
      </c>
      <c r="E169" s="183" t="s">
        <v>424</v>
      </c>
      <c r="F169" s="184" t="s">
        <v>425</v>
      </c>
      <c r="G169" s="185" t="s">
        <v>416</v>
      </c>
      <c r="H169" s="186">
        <v>1</v>
      </c>
      <c r="I169" s="187"/>
      <c r="J169" s="188">
        <f>ROUND(I169*H169,2)</f>
        <v>0</v>
      </c>
      <c r="K169" s="184" t="s">
        <v>169</v>
      </c>
      <c r="L169" s="41"/>
      <c r="M169" s="189" t="s">
        <v>5</v>
      </c>
      <c r="N169" s="190" t="s">
        <v>40</v>
      </c>
      <c r="O169" s="42"/>
      <c r="P169" s="191">
        <f>O169*H169</f>
        <v>0</v>
      </c>
      <c r="Q169" s="191">
        <v>0.02166</v>
      </c>
      <c r="R169" s="191">
        <f>Q169*H169</f>
        <v>0.02166</v>
      </c>
      <c r="S169" s="191">
        <v>0</v>
      </c>
      <c r="T169" s="192">
        <f>S169*H169</f>
        <v>0</v>
      </c>
      <c r="AR169" s="24" t="s">
        <v>215</v>
      </c>
      <c r="AT169" s="24" t="s">
        <v>165</v>
      </c>
      <c r="AU169" s="24" t="s">
        <v>79</v>
      </c>
      <c r="AY169" s="24" t="s">
        <v>161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4" t="s">
        <v>77</v>
      </c>
      <c r="BK169" s="193">
        <f>ROUND(I169*H169,2)</f>
        <v>0</v>
      </c>
      <c r="BL169" s="24" t="s">
        <v>215</v>
      </c>
      <c r="BM169" s="24" t="s">
        <v>426</v>
      </c>
    </row>
    <row r="170" spans="2:65" s="1" customFormat="1" ht="22.5" customHeight="1">
      <c r="B170" s="181"/>
      <c r="C170" s="182" t="s">
        <v>427</v>
      </c>
      <c r="D170" s="182" t="s">
        <v>165</v>
      </c>
      <c r="E170" s="183" t="s">
        <v>428</v>
      </c>
      <c r="F170" s="184" t="s">
        <v>429</v>
      </c>
      <c r="G170" s="185" t="s">
        <v>416</v>
      </c>
      <c r="H170" s="186">
        <v>4</v>
      </c>
      <c r="I170" s="187"/>
      <c r="J170" s="188">
        <f>ROUND(I170*H170,2)</f>
        <v>0</v>
      </c>
      <c r="K170" s="184" t="s">
        <v>169</v>
      </c>
      <c r="L170" s="41"/>
      <c r="M170" s="189" t="s">
        <v>5</v>
      </c>
      <c r="N170" s="190" t="s">
        <v>40</v>
      </c>
      <c r="O170" s="42"/>
      <c r="P170" s="191">
        <f>O170*H170</f>
        <v>0</v>
      </c>
      <c r="Q170" s="191">
        <v>0.02743</v>
      </c>
      <c r="R170" s="191">
        <f>Q170*H170</f>
        <v>0.10972</v>
      </c>
      <c r="S170" s="191">
        <v>0</v>
      </c>
      <c r="T170" s="192">
        <f>S170*H170</f>
        <v>0</v>
      </c>
      <c r="AR170" s="24" t="s">
        <v>215</v>
      </c>
      <c r="AT170" s="24" t="s">
        <v>165</v>
      </c>
      <c r="AU170" s="24" t="s">
        <v>79</v>
      </c>
      <c r="AY170" s="24" t="s">
        <v>161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4" t="s">
        <v>77</v>
      </c>
      <c r="BK170" s="193">
        <f>ROUND(I170*H170,2)</f>
        <v>0</v>
      </c>
      <c r="BL170" s="24" t="s">
        <v>215</v>
      </c>
      <c r="BM170" s="24" t="s">
        <v>430</v>
      </c>
    </row>
    <row r="171" spans="2:51" s="12" customFormat="1" ht="13.5">
      <c r="B171" s="198"/>
      <c r="D171" s="208" t="s">
        <v>217</v>
      </c>
      <c r="E171" s="217" t="s">
        <v>5</v>
      </c>
      <c r="F171" s="218" t="s">
        <v>215</v>
      </c>
      <c r="H171" s="219">
        <v>4</v>
      </c>
      <c r="I171" s="203"/>
      <c r="L171" s="198"/>
      <c r="M171" s="204"/>
      <c r="N171" s="205"/>
      <c r="O171" s="205"/>
      <c r="P171" s="205"/>
      <c r="Q171" s="205"/>
      <c r="R171" s="205"/>
      <c r="S171" s="205"/>
      <c r="T171" s="206"/>
      <c r="AT171" s="200" t="s">
        <v>217</v>
      </c>
      <c r="AU171" s="200" t="s">
        <v>79</v>
      </c>
      <c r="AV171" s="12" t="s">
        <v>79</v>
      </c>
      <c r="AW171" s="12" t="s">
        <v>33</v>
      </c>
      <c r="AX171" s="12" t="s">
        <v>77</v>
      </c>
      <c r="AY171" s="200" t="s">
        <v>161</v>
      </c>
    </row>
    <row r="172" spans="2:65" s="1" customFormat="1" ht="22.5" customHeight="1">
      <c r="B172" s="181"/>
      <c r="C172" s="182" t="s">
        <v>215</v>
      </c>
      <c r="D172" s="182" t="s">
        <v>165</v>
      </c>
      <c r="E172" s="183" t="s">
        <v>431</v>
      </c>
      <c r="F172" s="184" t="s">
        <v>432</v>
      </c>
      <c r="G172" s="185" t="s">
        <v>416</v>
      </c>
      <c r="H172" s="186">
        <v>8</v>
      </c>
      <c r="I172" s="187"/>
      <c r="J172" s="188">
        <f>ROUND(I172*H172,2)</f>
        <v>0</v>
      </c>
      <c r="K172" s="184" t="s">
        <v>169</v>
      </c>
      <c r="L172" s="41"/>
      <c r="M172" s="189" t="s">
        <v>5</v>
      </c>
      <c r="N172" s="190" t="s">
        <v>40</v>
      </c>
      <c r="O172" s="42"/>
      <c r="P172" s="191">
        <f>O172*H172</f>
        <v>0</v>
      </c>
      <c r="Q172" s="191">
        <v>0.03727</v>
      </c>
      <c r="R172" s="191">
        <f>Q172*H172</f>
        <v>0.29816</v>
      </c>
      <c r="S172" s="191">
        <v>0</v>
      </c>
      <c r="T172" s="192">
        <f>S172*H172</f>
        <v>0</v>
      </c>
      <c r="AR172" s="24" t="s">
        <v>215</v>
      </c>
      <c r="AT172" s="24" t="s">
        <v>165</v>
      </c>
      <c r="AU172" s="24" t="s">
        <v>79</v>
      </c>
      <c r="AY172" s="24" t="s">
        <v>161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77</v>
      </c>
      <c r="BK172" s="193">
        <f>ROUND(I172*H172,2)</f>
        <v>0</v>
      </c>
      <c r="BL172" s="24" t="s">
        <v>215</v>
      </c>
      <c r="BM172" s="24" t="s">
        <v>433</v>
      </c>
    </row>
    <row r="173" spans="2:51" s="12" customFormat="1" ht="13.5">
      <c r="B173" s="198"/>
      <c r="D173" s="208" t="s">
        <v>217</v>
      </c>
      <c r="E173" s="217" t="s">
        <v>5</v>
      </c>
      <c r="F173" s="218" t="s">
        <v>180</v>
      </c>
      <c r="H173" s="219">
        <v>8</v>
      </c>
      <c r="I173" s="203"/>
      <c r="L173" s="198"/>
      <c r="M173" s="204"/>
      <c r="N173" s="205"/>
      <c r="O173" s="205"/>
      <c r="P173" s="205"/>
      <c r="Q173" s="205"/>
      <c r="R173" s="205"/>
      <c r="S173" s="205"/>
      <c r="T173" s="206"/>
      <c r="AT173" s="200" t="s">
        <v>217</v>
      </c>
      <c r="AU173" s="200" t="s">
        <v>79</v>
      </c>
      <c r="AV173" s="12" t="s">
        <v>79</v>
      </c>
      <c r="AW173" s="12" t="s">
        <v>33</v>
      </c>
      <c r="AX173" s="12" t="s">
        <v>77</v>
      </c>
      <c r="AY173" s="200" t="s">
        <v>161</v>
      </c>
    </row>
    <row r="174" spans="2:65" s="1" customFormat="1" ht="22.5" customHeight="1">
      <c r="B174" s="181"/>
      <c r="C174" s="182" t="s">
        <v>160</v>
      </c>
      <c r="D174" s="182" t="s">
        <v>165</v>
      </c>
      <c r="E174" s="183" t="s">
        <v>434</v>
      </c>
      <c r="F174" s="184" t="s">
        <v>435</v>
      </c>
      <c r="G174" s="185" t="s">
        <v>416</v>
      </c>
      <c r="H174" s="186">
        <v>8</v>
      </c>
      <c r="I174" s="187"/>
      <c r="J174" s="188">
        <f>ROUND(I174*H174,2)</f>
        <v>0</v>
      </c>
      <c r="K174" s="184" t="s">
        <v>169</v>
      </c>
      <c r="L174" s="41"/>
      <c r="M174" s="189" t="s">
        <v>5</v>
      </c>
      <c r="N174" s="190" t="s">
        <v>40</v>
      </c>
      <c r="O174" s="42"/>
      <c r="P174" s="191">
        <f>O174*H174</f>
        <v>0</v>
      </c>
      <c r="Q174" s="191">
        <v>0.04645</v>
      </c>
      <c r="R174" s="191">
        <f>Q174*H174</f>
        <v>0.3716</v>
      </c>
      <c r="S174" s="191">
        <v>0</v>
      </c>
      <c r="T174" s="192">
        <f>S174*H174</f>
        <v>0</v>
      </c>
      <c r="AR174" s="24" t="s">
        <v>215</v>
      </c>
      <c r="AT174" s="24" t="s">
        <v>165</v>
      </c>
      <c r="AU174" s="24" t="s">
        <v>79</v>
      </c>
      <c r="AY174" s="24" t="s">
        <v>161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4" t="s">
        <v>77</v>
      </c>
      <c r="BK174" s="193">
        <f>ROUND(I174*H174,2)</f>
        <v>0</v>
      </c>
      <c r="BL174" s="24" t="s">
        <v>215</v>
      </c>
      <c r="BM174" s="24" t="s">
        <v>436</v>
      </c>
    </row>
    <row r="175" spans="2:51" s="12" customFormat="1" ht="13.5">
      <c r="B175" s="198"/>
      <c r="D175" s="208" t="s">
        <v>217</v>
      </c>
      <c r="E175" s="217" t="s">
        <v>5</v>
      </c>
      <c r="F175" s="218" t="s">
        <v>180</v>
      </c>
      <c r="H175" s="219">
        <v>8</v>
      </c>
      <c r="I175" s="203"/>
      <c r="L175" s="198"/>
      <c r="M175" s="204"/>
      <c r="N175" s="205"/>
      <c r="O175" s="205"/>
      <c r="P175" s="205"/>
      <c r="Q175" s="205"/>
      <c r="R175" s="205"/>
      <c r="S175" s="205"/>
      <c r="T175" s="206"/>
      <c r="AT175" s="200" t="s">
        <v>217</v>
      </c>
      <c r="AU175" s="200" t="s">
        <v>79</v>
      </c>
      <c r="AV175" s="12" t="s">
        <v>79</v>
      </c>
      <c r="AW175" s="12" t="s">
        <v>33</v>
      </c>
      <c r="AX175" s="12" t="s">
        <v>77</v>
      </c>
      <c r="AY175" s="200" t="s">
        <v>161</v>
      </c>
    </row>
    <row r="176" spans="2:65" s="1" customFormat="1" ht="22.5" customHeight="1">
      <c r="B176" s="181"/>
      <c r="C176" s="182" t="s">
        <v>265</v>
      </c>
      <c r="D176" s="182" t="s">
        <v>165</v>
      </c>
      <c r="E176" s="183" t="s">
        <v>437</v>
      </c>
      <c r="F176" s="184" t="s">
        <v>438</v>
      </c>
      <c r="G176" s="185" t="s">
        <v>416</v>
      </c>
      <c r="H176" s="186">
        <v>81</v>
      </c>
      <c r="I176" s="187"/>
      <c r="J176" s="188">
        <f>ROUND(I176*H176,2)</f>
        <v>0</v>
      </c>
      <c r="K176" s="184" t="s">
        <v>169</v>
      </c>
      <c r="L176" s="41"/>
      <c r="M176" s="189" t="s">
        <v>5</v>
      </c>
      <c r="N176" s="190" t="s">
        <v>40</v>
      </c>
      <c r="O176" s="42"/>
      <c r="P176" s="191">
        <f>O176*H176</f>
        <v>0</v>
      </c>
      <c r="Q176" s="191">
        <v>0.05563</v>
      </c>
      <c r="R176" s="191">
        <f>Q176*H176</f>
        <v>4.50603</v>
      </c>
      <c r="S176" s="191">
        <v>0</v>
      </c>
      <c r="T176" s="192">
        <f>S176*H176</f>
        <v>0</v>
      </c>
      <c r="AR176" s="24" t="s">
        <v>215</v>
      </c>
      <c r="AT176" s="24" t="s">
        <v>165</v>
      </c>
      <c r="AU176" s="24" t="s">
        <v>79</v>
      </c>
      <c r="AY176" s="24" t="s">
        <v>161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4" t="s">
        <v>77</v>
      </c>
      <c r="BK176" s="193">
        <f>ROUND(I176*H176,2)</f>
        <v>0</v>
      </c>
      <c r="BL176" s="24" t="s">
        <v>215</v>
      </c>
      <c r="BM176" s="24" t="s">
        <v>439</v>
      </c>
    </row>
    <row r="177" spans="2:51" s="12" customFormat="1" ht="13.5">
      <c r="B177" s="198"/>
      <c r="D177" s="208" t="s">
        <v>217</v>
      </c>
      <c r="E177" s="217" t="s">
        <v>5</v>
      </c>
      <c r="F177" s="218" t="s">
        <v>440</v>
      </c>
      <c r="H177" s="219">
        <v>81</v>
      </c>
      <c r="I177" s="203"/>
      <c r="L177" s="198"/>
      <c r="M177" s="204"/>
      <c r="N177" s="205"/>
      <c r="O177" s="205"/>
      <c r="P177" s="205"/>
      <c r="Q177" s="205"/>
      <c r="R177" s="205"/>
      <c r="S177" s="205"/>
      <c r="T177" s="206"/>
      <c r="AT177" s="200" t="s">
        <v>217</v>
      </c>
      <c r="AU177" s="200" t="s">
        <v>79</v>
      </c>
      <c r="AV177" s="12" t="s">
        <v>79</v>
      </c>
      <c r="AW177" s="12" t="s">
        <v>33</v>
      </c>
      <c r="AX177" s="12" t="s">
        <v>77</v>
      </c>
      <c r="AY177" s="200" t="s">
        <v>161</v>
      </c>
    </row>
    <row r="178" spans="2:65" s="1" customFormat="1" ht="22.5" customHeight="1">
      <c r="B178" s="181"/>
      <c r="C178" s="182" t="s">
        <v>260</v>
      </c>
      <c r="D178" s="182" t="s">
        <v>165</v>
      </c>
      <c r="E178" s="183" t="s">
        <v>441</v>
      </c>
      <c r="F178" s="184" t="s">
        <v>442</v>
      </c>
      <c r="G178" s="185" t="s">
        <v>416</v>
      </c>
      <c r="H178" s="186">
        <v>4</v>
      </c>
      <c r="I178" s="187"/>
      <c r="J178" s="188">
        <f>ROUND(I178*H178,2)</f>
        <v>0</v>
      </c>
      <c r="K178" s="184" t="s">
        <v>169</v>
      </c>
      <c r="L178" s="41"/>
      <c r="M178" s="189" t="s">
        <v>5</v>
      </c>
      <c r="N178" s="190" t="s">
        <v>40</v>
      </c>
      <c r="O178" s="42"/>
      <c r="P178" s="191">
        <f>O178*H178</f>
        <v>0</v>
      </c>
      <c r="Q178" s="191">
        <v>0.06481</v>
      </c>
      <c r="R178" s="191">
        <f>Q178*H178</f>
        <v>0.25924</v>
      </c>
      <c r="S178" s="191">
        <v>0</v>
      </c>
      <c r="T178" s="192">
        <f>S178*H178</f>
        <v>0</v>
      </c>
      <c r="AR178" s="24" t="s">
        <v>215</v>
      </c>
      <c r="AT178" s="24" t="s">
        <v>165</v>
      </c>
      <c r="AU178" s="24" t="s">
        <v>79</v>
      </c>
      <c r="AY178" s="24" t="s">
        <v>161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4" t="s">
        <v>77</v>
      </c>
      <c r="BK178" s="193">
        <f>ROUND(I178*H178,2)</f>
        <v>0</v>
      </c>
      <c r="BL178" s="24" t="s">
        <v>215</v>
      </c>
      <c r="BM178" s="24" t="s">
        <v>443</v>
      </c>
    </row>
    <row r="179" spans="2:51" s="12" customFormat="1" ht="13.5">
      <c r="B179" s="198"/>
      <c r="D179" s="208" t="s">
        <v>217</v>
      </c>
      <c r="E179" s="217" t="s">
        <v>5</v>
      </c>
      <c r="F179" s="218" t="s">
        <v>215</v>
      </c>
      <c r="H179" s="219">
        <v>4</v>
      </c>
      <c r="I179" s="203"/>
      <c r="L179" s="198"/>
      <c r="M179" s="204"/>
      <c r="N179" s="205"/>
      <c r="O179" s="205"/>
      <c r="P179" s="205"/>
      <c r="Q179" s="205"/>
      <c r="R179" s="205"/>
      <c r="S179" s="205"/>
      <c r="T179" s="206"/>
      <c r="AT179" s="200" t="s">
        <v>217</v>
      </c>
      <c r="AU179" s="200" t="s">
        <v>79</v>
      </c>
      <c r="AV179" s="12" t="s">
        <v>79</v>
      </c>
      <c r="AW179" s="12" t="s">
        <v>33</v>
      </c>
      <c r="AX179" s="12" t="s">
        <v>77</v>
      </c>
      <c r="AY179" s="200" t="s">
        <v>161</v>
      </c>
    </row>
    <row r="180" spans="2:65" s="1" customFormat="1" ht="22.5" customHeight="1">
      <c r="B180" s="181"/>
      <c r="C180" s="182" t="s">
        <v>180</v>
      </c>
      <c r="D180" s="182" t="s">
        <v>165</v>
      </c>
      <c r="E180" s="183" t="s">
        <v>444</v>
      </c>
      <c r="F180" s="184" t="s">
        <v>445</v>
      </c>
      <c r="G180" s="185" t="s">
        <v>416</v>
      </c>
      <c r="H180" s="186">
        <v>20</v>
      </c>
      <c r="I180" s="187"/>
      <c r="J180" s="188">
        <f>ROUND(I180*H180,2)</f>
        <v>0</v>
      </c>
      <c r="K180" s="184" t="s">
        <v>169</v>
      </c>
      <c r="L180" s="41"/>
      <c r="M180" s="189" t="s">
        <v>5</v>
      </c>
      <c r="N180" s="190" t="s">
        <v>40</v>
      </c>
      <c r="O180" s="42"/>
      <c r="P180" s="191">
        <f>O180*H180</f>
        <v>0</v>
      </c>
      <c r="Q180" s="191">
        <v>0.07429</v>
      </c>
      <c r="R180" s="191">
        <f>Q180*H180</f>
        <v>1.4857999999999998</v>
      </c>
      <c r="S180" s="191">
        <v>0</v>
      </c>
      <c r="T180" s="192">
        <f>S180*H180</f>
        <v>0</v>
      </c>
      <c r="AR180" s="24" t="s">
        <v>215</v>
      </c>
      <c r="AT180" s="24" t="s">
        <v>165</v>
      </c>
      <c r="AU180" s="24" t="s">
        <v>79</v>
      </c>
      <c r="AY180" s="24" t="s">
        <v>161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4" t="s">
        <v>77</v>
      </c>
      <c r="BK180" s="193">
        <f>ROUND(I180*H180,2)</f>
        <v>0</v>
      </c>
      <c r="BL180" s="24" t="s">
        <v>215</v>
      </c>
      <c r="BM180" s="24" t="s">
        <v>446</v>
      </c>
    </row>
    <row r="181" spans="2:51" s="12" customFormat="1" ht="13.5">
      <c r="B181" s="198"/>
      <c r="D181" s="208" t="s">
        <v>217</v>
      </c>
      <c r="E181" s="217" t="s">
        <v>5</v>
      </c>
      <c r="F181" s="218" t="s">
        <v>447</v>
      </c>
      <c r="H181" s="219">
        <v>20</v>
      </c>
      <c r="I181" s="203"/>
      <c r="L181" s="198"/>
      <c r="M181" s="204"/>
      <c r="N181" s="205"/>
      <c r="O181" s="205"/>
      <c r="P181" s="205"/>
      <c r="Q181" s="205"/>
      <c r="R181" s="205"/>
      <c r="S181" s="205"/>
      <c r="T181" s="206"/>
      <c r="AT181" s="200" t="s">
        <v>217</v>
      </c>
      <c r="AU181" s="200" t="s">
        <v>79</v>
      </c>
      <c r="AV181" s="12" t="s">
        <v>79</v>
      </c>
      <c r="AW181" s="12" t="s">
        <v>33</v>
      </c>
      <c r="AX181" s="12" t="s">
        <v>77</v>
      </c>
      <c r="AY181" s="200" t="s">
        <v>161</v>
      </c>
    </row>
    <row r="182" spans="2:65" s="1" customFormat="1" ht="22.5" customHeight="1">
      <c r="B182" s="181"/>
      <c r="C182" s="182" t="s">
        <v>184</v>
      </c>
      <c r="D182" s="182" t="s">
        <v>165</v>
      </c>
      <c r="E182" s="183" t="s">
        <v>448</v>
      </c>
      <c r="F182" s="184" t="s">
        <v>449</v>
      </c>
      <c r="G182" s="185" t="s">
        <v>416</v>
      </c>
      <c r="H182" s="186">
        <v>49</v>
      </c>
      <c r="I182" s="187"/>
      <c r="J182" s="188">
        <f>ROUND(I182*H182,2)</f>
        <v>0</v>
      </c>
      <c r="K182" s="184" t="s">
        <v>169</v>
      </c>
      <c r="L182" s="41"/>
      <c r="M182" s="189" t="s">
        <v>5</v>
      </c>
      <c r="N182" s="190" t="s">
        <v>40</v>
      </c>
      <c r="O182" s="42"/>
      <c r="P182" s="191">
        <f>O182*H182</f>
        <v>0</v>
      </c>
      <c r="Q182" s="191">
        <v>0.08347</v>
      </c>
      <c r="R182" s="191">
        <f>Q182*H182</f>
        <v>4.0900300000000005</v>
      </c>
      <c r="S182" s="191">
        <v>0</v>
      </c>
      <c r="T182" s="192">
        <f>S182*H182</f>
        <v>0</v>
      </c>
      <c r="AR182" s="24" t="s">
        <v>215</v>
      </c>
      <c r="AT182" s="24" t="s">
        <v>165</v>
      </c>
      <c r="AU182" s="24" t="s">
        <v>79</v>
      </c>
      <c r="AY182" s="24" t="s">
        <v>161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4" t="s">
        <v>77</v>
      </c>
      <c r="BK182" s="193">
        <f>ROUND(I182*H182,2)</f>
        <v>0</v>
      </c>
      <c r="BL182" s="24" t="s">
        <v>215</v>
      </c>
      <c r="BM182" s="24" t="s">
        <v>450</v>
      </c>
    </row>
    <row r="183" spans="2:51" s="12" customFormat="1" ht="13.5">
      <c r="B183" s="198"/>
      <c r="D183" s="208" t="s">
        <v>217</v>
      </c>
      <c r="E183" s="217" t="s">
        <v>5</v>
      </c>
      <c r="F183" s="218" t="s">
        <v>451</v>
      </c>
      <c r="H183" s="219">
        <v>49</v>
      </c>
      <c r="I183" s="203"/>
      <c r="L183" s="198"/>
      <c r="M183" s="204"/>
      <c r="N183" s="205"/>
      <c r="O183" s="205"/>
      <c r="P183" s="205"/>
      <c r="Q183" s="205"/>
      <c r="R183" s="205"/>
      <c r="S183" s="205"/>
      <c r="T183" s="206"/>
      <c r="AT183" s="200" t="s">
        <v>217</v>
      </c>
      <c r="AU183" s="200" t="s">
        <v>79</v>
      </c>
      <c r="AV183" s="12" t="s">
        <v>79</v>
      </c>
      <c r="AW183" s="12" t="s">
        <v>33</v>
      </c>
      <c r="AX183" s="12" t="s">
        <v>77</v>
      </c>
      <c r="AY183" s="200" t="s">
        <v>161</v>
      </c>
    </row>
    <row r="184" spans="2:65" s="1" customFormat="1" ht="22.5" customHeight="1">
      <c r="B184" s="181"/>
      <c r="C184" s="182" t="s">
        <v>188</v>
      </c>
      <c r="D184" s="182" t="s">
        <v>165</v>
      </c>
      <c r="E184" s="183" t="s">
        <v>452</v>
      </c>
      <c r="F184" s="184" t="s">
        <v>453</v>
      </c>
      <c r="G184" s="185" t="s">
        <v>416</v>
      </c>
      <c r="H184" s="186">
        <v>64</v>
      </c>
      <c r="I184" s="187"/>
      <c r="J184" s="188">
        <f>ROUND(I184*H184,2)</f>
        <v>0</v>
      </c>
      <c r="K184" s="184" t="s">
        <v>169</v>
      </c>
      <c r="L184" s="41"/>
      <c r="M184" s="189" t="s">
        <v>5</v>
      </c>
      <c r="N184" s="190" t="s">
        <v>40</v>
      </c>
      <c r="O184" s="42"/>
      <c r="P184" s="191">
        <f>O184*H184</f>
        <v>0</v>
      </c>
      <c r="Q184" s="191">
        <v>0.09285</v>
      </c>
      <c r="R184" s="191">
        <f>Q184*H184</f>
        <v>5.9424</v>
      </c>
      <c r="S184" s="191">
        <v>0</v>
      </c>
      <c r="T184" s="192">
        <f>S184*H184</f>
        <v>0</v>
      </c>
      <c r="AR184" s="24" t="s">
        <v>215</v>
      </c>
      <c r="AT184" s="24" t="s">
        <v>165</v>
      </c>
      <c r="AU184" s="24" t="s">
        <v>79</v>
      </c>
      <c r="AY184" s="24" t="s">
        <v>161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4" t="s">
        <v>77</v>
      </c>
      <c r="BK184" s="193">
        <f>ROUND(I184*H184,2)</f>
        <v>0</v>
      </c>
      <c r="BL184" s="24" t="s">
        <v>215</v>
      </c>
      <c r="BM184" s="24" t="s">
        <v>454</v>
      </c>
    </row>
    <row r="185" spans="2:51" s="12" customFormat="1" ht="13.5">
      <c r="B185" s="198"/>
      <c r="D185" s="208" t="s">
        <v>217</v>
      </c>
      <c r="E185" s="217" t="s">
        <v>5</v>
      </c>
      <c r="F185" s="218" t="s">
        <v>455</v>
      </c>
      <c r="H185" s="219">
        <v>64</v>
      </c>
      <c r="I185" s="203"/>
      <c r="L185" s="198"/>
      <c r="M185" s="204"/>
      <c r="N185" s="205"/>
      <c r="O185" s="205"/>
      <c r="P185" s="205"/>
      <c r="Q185" s="205"/>
      <c r="R185" s="205"/>
      <c r="S185" s="205"/>
      <c r="T185" s="206"/>
      <c r="AT185" s="200" t="s">
        <v>217</v>
      </c>
      <c r="AU185" s="200" t="s">
        <v>79</v>
      </c>
      <c r="AV185" s="12" t="s">
        <v>79</v>
      </c>
      <c r="AW185" s="12" t="s">
        <v>33</v>
      </c>
      <c r="AX185" s="12" t="s">
        <v>77</v>
      </c>
      <c r="AY185" s="200" t="s">
        <v>161</v>
      </c>
    </row>
    <row r="186" spans="2:65" s="1" customFormat="1" ht="22.5" customHeight="1">
      <c r="B186" s="181"/>
      <c r="C186" s="182" t="s">
        <v>164</v>
      </c>
      <c r="D186" s="182" t="s">
        <v>165</v>
      </c>
      <c r="E186" s="183" t="s">
        <v>456</v>
      </c>
      <c r="F186" s="184" t="s">
        <v>457</v>
      </c>
      <c r="G186" s="185" t="s">
        <v>416</v>
      </c>
      <c r="H186" s="186">
        <v>4</v>
      </c>
      <c r="I186" s="187"/>
      <c r="J186" s="188">
        <f>ROUND(I186*H186,2)</f>
        <v>0</v>
      </c>
      <c r="K186" s="184" t="s">
        <v>169</v>
      </c>
      <c r="L186" s="41"/>
      <c r="M186" s="189" t="s">
        <v>5</v>
      </c>
      <c r="N186" s="190" t="s">
        <v>40</v>
      </c>
      <c r="O186" s="42"/>
      <c r="P186" s="191">
        <f>O186*H186</f>
        <v>0</v>
      </c>
      <c r="Q186" s="191">
        <v>0.10203</v>
      </c>
      <c r="R186" s="191">
        <f>Q186*H186</f>
        <v>0.40812</v>
      </c>
      <c r="S186" s="191">
        <v>0</v>
      </c>
      <c r="T186" s="192">
        <f>S186*H186</f>
        <v>0</v>
      </c>
      <c r="AR186" s="24" t="s">
        <v>215</v>
      </c>
      <c r="AT186" s="24" t="s">
        <v>165</v>
      </c>
      <c r="AU186" s="24" t="s">
        <v>79</v>
      </c>
      <c r="AY186" s="24" t="s">
        <v>161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4" t="s">
        <v>77</v>
      </c>
      <c r="BK186" s="193">
        <f>ROUND(I186*H186,2)</f>
        <v>0</v>
      </c>
      <c r="BL186" s="24" t="s">
        <v>215</v>
      </c>
      <c r="BM186" s="24" t="s">
        <v>458</v>
      </c>
    </row>
    <row r="187" spans="2:51" s="12" customFormat="1" ht="13.5">
      <c r="B187" s="198"/>
      <c r="D187" s="208" t="s">
        <v>217</v>
      </c>
      <c r="E187" s="217" t="s">
        <v>5</v>
      </c>
      <c r="F187" s="218" t="s">
        <v>215</v>
      </c>
      <c r="H187" s="219">
        <v>4</v>
      </c>
      <c r="I187" s="203"/>
      <c r="L187" s="198"/>
      <c r="M187" s="204"/>
      <c r="N187" s="205"/>
      <c r="O187" s="205"/>
      <c r="P187" s="205"/>
      <c r="Q187" s="205"/>
      <c r="R187" s="205"/>
      <c r="S187" s="205"/>
      <c r="T187" s="206"/>
      <c r="AT187" s="200" t="s">
        <v>217</v>
      </c>
      <c r="AU187" s="200" t="s">
        <v>79</v>
      </c>
      <c r="AV187" s="12" t="s">
        <v>79</v>
      </c>
      <c r="AW187" s="12" t="s">
        <v>33</v>
      </c>
      <c r="AX187" s="12" t="s">
        <v>77</v>
      </c>
      <c r="AY187" s="200" t="s">
        <v>161</v>
      </c>
    </row>
    <row r="188" spans="2:65" s="1" customFormat="1" ht="22.5" customHeight="1">
      <c r="B188" s="181"/>
      <c r="C188" s="182" t="s">
        <v>459</v>
      </c>
      <c r="D188" s="182" t="s">
        <v>165</v>
      </c>
      <c r="E188" s="183" t="s">
        <v>460</v>
      </c>
      <c r="F188" s="184" t="s">
        <v>461</v>
      </c>
      <c r="G188" s="185" t="s">
        <v>236</v>
      </c>
      <c r="H188" s="186">
        <v>0.203</v>
      </c>
      <c r="I188" s="187"/>
      <c r="J188" s="188">
        <f>ROUND(I188*H188,2)</f>
        <v>0</v>
      </c>
      <c r="K188" s="184" t="s">
        <v>169</v>
      </c>
      <c r="L188" s="41"/>
      <c r="M188" s="189" t="s">
        <v>5</v>
      </c>
      <c r="N188" s="190" t="s">
        <v>40</v>
      </c>
      <c r="O188" s="42"/>
      <c r="P188" s="191">
        <f>O188*H188</f>
        <v>0</v>
      </c>
      <c r="Q188" s="191">
        <v>1.94302</v>
      </c>
      <c r="R188" s="191">
        <f>Q188*H188</f>
        <v>0.39443306</v>
      </c>
      <c r="S188" s="191">
        <v>0</v>
      </c>
      <c r="T188" s="192">
        <f>S188*H188</f>
        <v>0</v>
      </c>
      <c r="AR188" s="24" t="s">
        <v>215</v>
      </c>
      <c r="AT188" s="24" t="s">
        <v>165</v>
      </c>
      <c r="AU188" s="24" t="s">
        <v>79</v>
      </c>
      <c r="AY188" s="24" t="s">
        <v>161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4" t="s">
        <v>77</v>
      </c>
      <c r="BK188" s="193">
        <f>ROUND(I188*H188,2)</f>
        <v>0</v>
      </c>
      <c r="BL188" s="24" t="s">
        <v>215</v>
      </c>
      <c r="BM188" s="24" t="s">
        <v>462</v>
      </c>
    </row>
    <row r="189" spans="2:51" s="12" customFormat="1" ht="13.5">
      <c r="B189" s="198"/>
      <c r="D189" s="208" t="s">
        <v>217</v>
      </c>
      <c r="E189" s="217" t="s">
        <v>5</v>
      </c>
      <c r="F189" s="218" t="s">
        <v>463</v>
      </c>
      <c r="H189" s="219">
        <v>0.203</v>
      </c>
      <c r="I189" s="203"/>
      <c r="L189" s="198"/>
      <c r="M189" s="204"/>
      <c r="N189" s="205"/>
      <c r="O189" s="205"/>
      <c r="P189" s="205"/>
      <c r="Q189" s="205"/>
      <c r="R189" s="205"/>
      <c r="S189" s="205"/>
      <c r="T189" s="206"/>
      <c r="AT189" s="200" t="s">
        <v>217</v>
      </c>
      <c r="AU189" s="200" t="s">
        <v>79</v>
      </c>
      <c r="AV189" s="12" t="s">
        <v>79</v>
      </c>
      <c r="AW189" s="12" t="s">
        <v>33</v>
      </c>
      <c r="AX189" s="12" t="s">
        <v>77</v>
      </c>
      <c r="AY189" s="200" t="s">
        <v>161</v>
      </c>
    </row>
    <row r="190" spans="2:65" s="1" customFormat="1" ht="22.5" customHeight="1">
      <c r="B190" s="181"/>
      <c r="C190" s="182" t="s">
        <v>464</v>
      </c>
      <c r="D190" s="182" t="s">
        <v>165</v>
      </c>
      <c r="E190" s="183" t="s">
        <v>465</v>
      </c>
      <c r="F190" s="184" t="s">
        <v>466</v>
      </c>
      <c r="G190" s="185" t="s">
        <v>251</v>
      </c>
      <c r="H190" s="186">
        <v>0.054</v>
      </c>
      <c r="I190" s="187"/>
      <c r="J190" s="188">
        <f>ROUND(I190*H190,2)</f>
        <v>0</v>
      </c>
      <c r="K190" s="184" t="s">
        <v>169</v>
      </c>
      <c r="L190" s="41"/>
      <c r="M190" s="189" t="s">
        <v>5</v>
      </c>
      <c r="N190" s="190" t="s">
        <v>40</v>
      </c>
      <c r="O190" s="42"/>
      <c r="P190" s="191">
        <f>O190*H190</f>
        <v>0</v>
      </c>
      <c r="Q190" s="191">
        <v>1.09</v>
      </c>
      <c r="R190" s="191">
        <f>Q190*H190</f>
        <v>0.05886</v>
      </c>
      <c r="S190" s="191">
        <v>0</v>
      </c>
      <c r="T190" s="192">
        <f>S190*H190</f>
        <v>0</v>
      </c>
      <c r="AR190" s="24" t="s">
        <v>215</v>
      </c>
      <c r="AT190" s="24" t="s">
        <v>165</v>
      </c>
      <c r="AU190" s="24" t="s">
        <v>79</v>
      </c>
      <c r="AY190" s="24" t="s">
        <v>161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4" t="s">
        <v>77</v>
      </c>
      <c r="BK190" s="193">
        <f>ROUND(I190*H190,2)</f>
        <v>0</v>
      </c>
      <c r="BL190" s="24" t="s">
        <v>215</v>
      </c>
      <c r="BM190" s="24" t="s">
        <v>467</v>
      </c>
    </row>
    <row r="191" spans="2:51" s="12" customFormat="1" ht="13.5">
      <c r="B191" s="198"/>
      <c r="D191" s="208" t="s">
        <v>217</v>
      </c>
      <c r="E191" s="217" t="s">
        <v>5</v>
      </c>
      <c r="F191" s="218" t="s">
        <v>468</v>
      </c>
      <c r="H191" s="219">
        <v>0.054</v>
      </c>
      <c r="I191" s="203"/>
      <c r="L191" s="198"/>
      <c r="M191" s="204"/>
      <c r="N191" s="205"/>
      <c r="O191" s="205"/>
      <c r="P191" s="205"/>
      <c r="Q191" s="205"/>
      <c r="R191" s="205"/>
      <c r="S191" s="205"/>
      <c r="T191" s="206"/>
      <c r="AT191" s="200" t="s">
        <v>217</v>
      </c>
      <c r="AU191" s="200" t="s">
        <v>79</v>
      </c>
      <c r="AV191" s="12" t="s">
        <v>79</v>
      </c>
      <c r="AW191" s="12" t="s">
        <v>33</v>
      </c>
      <c r="AX191" s="12" t="s">
        <v>77</v>
      </c>
      <c r="AY191" s="200" t="s">
        <v>161</v>
      </c>
    </row>
    <row r="192" spans="2:65" s="1" customFormat="1" ht="31.5" customHeight="1">
      <c r="B192" s="181"/>
      <c r="C192" s="182" t="s">
        <v>469</v>
      </c>
      <c r="D192" s="182" t="s">
        <v>165</v>
      </c>
      <c r="E192" s="183" t="s">
        <v>470</v>
      </c>
      <c r="F192" s="184" t="s">
        <v>471</v>
      </c>
      <c r="G192" s="185" t="s">
        <v>231</v>
      </c>
      <c r="H192" s="186">
        <v>22.44</v>
      </c>
      <c r="I192" s="187"/>
      <c r="J192" s="188">
        <f>ROUND(I192*H192,2)</f>
        <v>0</v>
      </c>
      <c r="K192" s="184" t="s">
        <v>169</v>
      </c>
      <c r="L192" s="41"/>
      <c r="M192" s="189" t="s">
        <v>5</v>
      </c>
      <c r="N192" s="190" t="s">
        <v>40</v>
      </c>
      <c r="O192" s="42"/>
      <c r="P192" s="191">
        <f>O192*H192</f>
        <v>0</v>
      </c>
      <c r="Q192" s="191">
        <v>0.00048</v>
      </c>
      <c r="R192" s="191">
        <f>Q192*H192</f>
        <v>0.010771200000000002</v>
      </c>
      <c r="S192" s="191">
        <v>0</v>
      </c>
      <c r="T192" s="192">
        <f>S192*H192</f>
        <v>0</v>
      </c>
      <c r="AR192" s="24" t="s">
        <v>215</v>
      </c>
      <c r="AT192" s="24" t="s">
        <v>165</v>
      </c>
      <c r="AU192" s="24" t="s">
        <v>79</v>
      </c>
      <c r="AY192" s="24" t="s">
        <v>161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4" t="s">
        <v>77</v>
      </c>
      <c r="BK192" s="193">
        <f>ROUND(I192*H192,2)</f>
        <v>0</v>
      </c>
      <c r="BL192" s="24" t="s">
        <v>215</v>
      </c>
      <c r="BM192" s="24" t="s">
        <v>472</v>
      </c>
    </row>
    <row r="193" spans="2:51" s="12" customFormat="1" ht="13.5">
      <c r="B193" s="198"/>
      <c r="D193" s="208" t="s">
        <v>217</v>
      </c>
      <c r="E193" s="217" t="s">
        <v>5</v>
      </c>
      <c r="F193" s="218" t="s">
        <v>473</v>
      </c>
      <c r="H193" s="219">
        <v>22.44</v>
      </c>
      <c r="I193" s="203"/>
      <c r="L193" s="198"/>
      <c r="M193" s="204"/>
      <c r="N193" s="205"/>
      <c r="O193" s="205"/>
      <c r="P193" s="205"/>
      <c r="Q193" s="205"/>
      <c r="R193" s="205"/>
      <c r="S193" s="205"/>
      <c r="T193" s="206"/>
      <c r="AT193" s="200" t="s">
        <v>217</v>
      </c>
      <c r="AU193" s="200" t="s">
        <v>79</v>
      </c>
      <c r="AV193" s="12" t="s">
        <v>79</v>
      </c>
      <c r="AW193" s="12" t="s">
        <v>33</v>
      </c>
      <c r="AX193" s="12" t="s">
        <v>77</v>
      </c>
      <c r="AY193" s="200" t="s">
        <v>161</v>
      </c>
    </row>
    <row r="194" spans="2:65" s="1" customFormat="1" ht="22.5" customHeight="1">
      <c r="B194" s="181"/>
      <c r="C194" s="182" t="s">
        <v>274</v>
      </c>
      <c r="D194" s="182" t="s">
        <v>165</v>
      </c>
      <c r="E194" s="183" t="s">
        <v>474</v>
      </c>
      <c r="F194" s="184" t="s">
        <v>475</v>
      </c>
      <c r="G194" s="185" t="s">
        <v>214</v>
      </c>
      <c r="H194" s="186">
        <v>108.593</v>
      </c>
      <c r="I194" s="187"/>
      <c r="J194" s="188">
        <f>ROUND(I194*H194,2)</f>
        <v>0</v>
      </c>
      <c r="K194" s="184" t="s">
        <v>169</v>
      </c>
      <c r="L194" s="41"/>
      <c r="M194" s="189" t="s">
        <v>5</v>
      </c>
      <c r="N194" s="190" t="s">
        <v>40</v>
      </c>
      <c r="O194" s="42"/>
      <c r="P194" s="191">
        <f>O194*H194</f>
        <v>0</v>
      </c>
      <c r="Q194" s="191">
        <v>0.06638</v>
      </c>
      <c r="R194" s="191">
        <f>Q194*H194</f>
        <v>7.208403339999999</v>
      </c>
      <c r="S194" s="191">
        <v>0</v>
      </c>
      <c r="T194" s="192">
        <f>S194*H194</f>
        <v>0</v>
      </c>
      <c r="AR194" s="24" t="s">
        <v>215</v>
      </c>
      <c r="AT194" s="24" t="s">
        <v>165</v>
      </c>
      <c r="AU194" s="24" t="s">
        <v>79</v>
      </c>
      <c r="AY194" s="24" t="s">
        <v>161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77</v>
      </c>
      <c r="BK194" s="193">
        <f>ROUND(I194*H194,2)</f>
        <v>0</v>
      </c>
      <c r="BL194" s="24" t="s">
        <v>215</v>
      </c>
      <c r="BM194" s="24" t="s">
        <v>476</v>
      </c>
    </row>
    <row r="195" spans="2:51" s="12" customFormat="1" ht="13.5">
      <c r="B195" s="198"/>
      <c r="D195" s="199" t="s">
        <v>217</v>
      </c>
      <c r="E195" s="200" t="s">
        <v>5</v>
      </c>
      <c r="F195" s="201" t="s">
        <v>477</v>
      </c>
      <c r="H195" s="202">
        <v>63.54</v>
      </c>
      <c r="I195" s="203"/>
      <c r="L195" s="198"/>
      <c r="M195" s="204"/>
      <c r="N195" s="205"/>
      <c r="O195" s="205"/>
      <c r="P195" s="205"/>
      <c r="Q195" s="205"/>
      <c r="R195" s="205"/>
      <c r="S195" s="205"/>
      <c r="T195" s="206"/>
      <c r="AT195" s="200" t="s">
        <v>217</v>
      </c>
      <c r="AU195" s="200" t="s">
        <v>79</v>
      </c>
      <c r="AV195" s="12" t="s">
        <v>79</v>
      </c>
      <c r="AW195" s="12" t="s">
        <v>33</v>
      </c>
      <c r="AX195" s="12" t="s">
        <v>69</v>
      </c>
      <c r="AY195" s="200" t="s">
        <v>161</v>
      </c>
    </row>
    <row r="196" spans="2:51" s="12" customFormat="1" ht="13.5">
      <c r="B196" s="198"/>
      <c r="D196" s="199" t="s">
        <v>217</v>
      </c>
      <c r="E196" s="200" t="s">
        <v>5</v>
      </c>
      <c r="F196" s="201" t="s">
        <v>478</v>
      </c>
      <c r="H196" s="202">
        <v>45.053</v>
      </c>
      <c r="I196" s="203"/>
      <c r="L196" s="198"/>
      <c r="M196" s="204"/>
      <c r="N196" s="205"/>
      <c r="O196" s="205"/>
      <c r="P196" s="205"/>
      <c r="Q196" s="205"/>
      <c r="R196" s="205"/>
      <c r="S196" s="205"/>
      <c r="T196" s="206"/>
      <c r="AT196" s="200" t="s">
        <v>217</v>
      </c>
      <c r="AU196" s="200" t="s">
        <v>79</v>
      </c>
      <c r="AV196" s="12" t="s">
        <v>79</v>
      </c>
      <c r="AW196" s="12" t="s">
        <v>33</v>
      </c>
      <c r="AX196" s="12" t="s">
        <v>69</v>
      </c>
      <c r="AY196" s="200" t="s">
        <v>161</v>
      </c>
    </row>
    <row r="197" spans="2:51" s="13" customFormat="1" ht="13.5">
      <c r="B197" s="207"/>
      <c r="D197" s="208" t="s">
        <v>217</v>
      </c>
      <c r="E197" s="209" t="s">
        <v>5</v>
      </c>
      <c r="F197" s="210" t="s">
        <v>220</v>
      </c>
      <c r="H197" s="211">
        <v>108.593</v>
      </c>
      <c r="I197" s="212"/>
      <c r="L197" s="207"/>
      <c r="M197" s="213"/>
      <c r="N197" s="214"/>
      <c r="O197" s="214"/>
      <c r="P197" s="214"/>
      <c r="Q197" s="214"/>
      <c r="R197" s="214"/>
      <c r="S197" s="214"/>
      <c r="T197" s="215"/>
      <c r="AT197" s="216" t="s">
        <v>217</v>
      </c>
      <c r="AU197" s="216" t="s">
        <v>79</v>
      </c>
      <c r="AV197" s="13" t="s">
        <v>215</v>
      </c>
      <c r="AW197" s="13" t="s">
        <v>33</v>
      </c>
      <c r="AX197" s="13" t="s">
        <v>77</v>
      </c>
      <c r="AY197" s="216" t="s">
        <v>161</v>
      </c>
    </row>
    <row r="198" spans="2:65" s="1" customFormat="1" ht="22.5" customHeight="1">
      <c r="B198" s="181"/>
      <c r="C198" s="182" t="s">
        <v>479</v>
      </c>
      <c r="D198" s="182" t="s">
        <v>165</v>
      </c>
      <c r="E198" s="183" t="s">
        <v>480</v>
      </c>
      <c r="F198" s="184" t="s">
        <v>481</v>
      </c>
      <c r="G198" s="185" t="s">
        <v>214</v>
      </c>
      <c r="H198" s="186">
        <v>90.898</v>
      </c>
      <c r="I198" s="187"/>
      <c r="J198" s="188">
        <f>ROUND(I198*H198,2)</f>
        <v>0</v>
      </c>
      <c r="K198" s="184" t="s">
        <v>169</v>
      </c>
      <c r="L198" s="41"/>
      <c r="M198" s="189" t="s">
        <v>5</v>
      </c>
      <c r="N198" s="190" t="s">
        <v>40</v>
      </c>
      <c r="O198" s="42"/>
      <c r="P198" s="191">
        <f>O198*H198</f>
        <v>0</v>
      </c>
      <c r="Q198" s="191">
        <v>0.12185</v>
      </c>
      <c r="R198" s="191">
        <f>Q198*H198</f>
        <v>11.0759213</v>
      </c>
      <c r="S198" s="191">
        <v>0</v>
      </c>
      <c r="T198" s="192">
        <f>S198*H198</f>
        <v>0</v>
      </c>
      <c r="AR198" s="24" t="s">
        <v>215</v>
      </c>
      <c r="AT198" s="24" t="s">
        <v>165</v>
      </c>
      <c r="AU198" s="24" t="s">
        <v>79</v>
      </c>
      <c r="AY198" s="24" t="s">
        <v>161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4" t="s">
        <v>77</v>
      </c>
      <c r="BK198" s="193">
        <f>ROUND(I198*H198,2)</f>
        <v>0</v>
      </c>
      <c r="BL198" s="24" t="s">
        <v>215</v>
      </c>
      <c r="BM198" s="24" t="s">
        <v>482</v>
      </c>
    </row>
    <row r="199" spans="2:51" s="12" customFormat="1" ht="13.5">
      <c r="B199" s="198"/>
      <c r="D199" s="208" t="s">
        <v>217</v>
      </c>
      <c r="E199" s="217" t="s">
        <v>5</v>
      </c>
      <c r="F199" s="218" t="s">
        <v>483</v>
      </c>
      <c r="H199" s="219">
        <v>90.898</v>
      </c>
      <c r="I199" s="203"/>
      <c r="L199" s="198"/>
      <c r="M199" s="204"/>
      <c r="N199" s="205"/>
      <c r="O199" s="205"/>
      <c r="P199" s="205"/>
      <c r="Q199" s="205"/>
      <c r="R199" s="205"/>
      <c r="S199" s="205"/>
      <c r="T199" s="206"/>
      <c r="AT199" s="200" t="s">
        <v>217</v>
      </c>
      <c r="AU199" s="200" t="s">
        <v>79</v>
      </c>
      <c r="AV199" s="12" t="s">
        <v>79</v>
      </c>
      <c r="AW199" s="12" t="s">
        <v>33</v>
      </c>
      <c r="AX199" s="12" t="s">
        <v>77</v>
      </c>
      <c r="AY199" s="200" t="s">
        <v>161</v>
      </c>
    </row>
    <row r="200" spans="2:65" s="1" customFormat="1" ht="22.5" customHeight="1">
      <c r="B200" s="181"/>
      <c r="C200" s="182" t="s">
        <v>192</v>
      </c>
      <c r="D200" s="182" t="s">
        <v>165</v>
      </c>
      <c r="E200" s="183" t="s">
        <v>484</v>
      </c>
      <c r="F200" s="184" t="s">
        <v>485</v>
      </c>
      <c r="G200" s="185" t="s">
        <v>214</v>
      </c>
      <c r="H200" s="186">
        <v>1.89</v>
      </c>
      <c r="I200" s="187"/>
      <c r="J200" s="188">
        <f>ROUND(I200*H200,2)</f>
        <v>0</v>
      </c>
      <c r="K200" s="184" t="s">
        <v>169</v>
      </c>
      <c r="L200" s="41"/>
      <c r="M200" s="189" t="s">
        <v>5</v>
      </c>
      <c r="N200" s="190" t="s">
        <v>40</v>
      </c>
      <c r="O200" s="42"/>
      <c r="P200" s="191">
        <f>O200*H200</f>
        <v>0</v>
      </c>
      <c r="Q200" s="191">
        <v>0.45432</v>
      </c>
      <c r="R200" s="191">
        <f>Q200*H200</f>
        <v>0.8586648</v>
      </c>
      <c r="S200" s="191">
        <v>0</v>
      </c>
      <c r="T200" s="192">
        <f>S200*H200</f>
        <v>0</v>
      </c>
      <c r="AR200" s="24" t="s">
        <v>215</v>
      </c>
      <c r="AT200" s="24" t="s">
        <v>165</v>
      </c>
      <c r="AU200" s="24" t="s">
        <v>79</v>
      </c>
      <c r="AY200" s="24" t="s">
        <v>161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4" t="s">
        <v>77</v>
      </c>
      <c r="BK200" s="193">
        <f>ROUND(I200*H200,2)</f>
        <v>0</v>
      </c>
      <c r="BL200" s="24" t="s">
        <v>215</v>
      </c>
      <c r="BM200" s="24" t="s">
        <v>486</v>
      </c>
    </row>
    <row r="201" spans="2:51" s="12" customFormat="1" ht="13.5">
      <c r="B201" s="198"/>
      <c r="D201" s="208" t="s">
        <v>217</v>
      </c>
      <c r="E201" s="217" t="s">
        <v>5</v>
      </c>
      <c r="F201" s="218" t="s">
        <v>487</v>
      </c>
      <c r="H201" s="219">
        <v>1.89</v>
      </c>
      <c r="I201" s="203"/>
      <c r="L201" s="198"/>
      <c r="M201" s="204"/>
      <c r="N201" s="205"/>
      <c r="O201" s="205"/>
      <c r="P201" s="205"/>
      <c r="Q201" s="205"/>
      <c r="R201" s="205"/>
      <c r="S201" s="205"/>
      <c r="T201" s="206"/>
      <c r="AT201" s="200" t="s">
        <v>217</v>
      </c>
      <c r="AU201" s="200" t="s">
        <v>79</v>
      </c>
      <c r="AV201" s="12" t="s">
        <v>79</v>
      </c>
      <c r="AW201" s="12" t="s">
        <v>33</v>
      </c>
      <c r="AX201" s="12" t="s">
        <v>77</v>
      </c>
      <c r="AY201" s="200" t="s">
        <v>161</v>
      </c>
    </row>
    <row r="202" spans="2:65" s="1" customFormat="1" ht="22.5" customHeight="1">
      <c r="B202" s="181"/>
      <c r="C202" s="182" t="s">
        <v>488</v>
      </c>
      <c r="D202" s="182" t="s">
        <v>165</v>
      </c>
      <c r="E202" s="183" t="s">
        <v>489</v>
      </c>
      <c r="F202" s="184" t="s">
        <v>490</v>
      </c>
      <c r="G202" s="185" t="s">
        <v>214</v>
      </c>
      <c r="H202" s="186">
        <v>8.79</v>
      </c>
      <c r="I202" s="187"/>
      <c r="J202" s="188">
        <f>ROUND(I202*H202,2)</f>
        <v>0</v>
      </c>
      <c r="K202" s="184" t="s">
        <v>169</v>
      </c>
      <c r="L202" s="41"/>
      <c r="M202" s="189" t="s">
        <v>5</v>
      </c>
      <c r="N202" s="190" t="s">
        <v>40</v>
      </c>
      <c r="O202" s="42"/>
      <c r="P202" s="191">
        <f>O202*H202</f>
        <v>0</v>
      </c>
      <c r="Q202" s="191">
        <v>0.26723</v>
      </c>
      <c r="R202" s="191">
        <f>Q202*H202</f>
        <v>2.3489516999999998</v>
      </c>
      <c r="S202" s="191">
        <v>0</v>
      </c>
      <c r="T202" s="192">
        <f>S202*H202</f>
        <v>0</v>
      </c>
      <c r="AR202" s="24" t="s">
        <v>215</v>
      </c>
      <c r="AT202" s="24" t="s">
        <v>165</v>
      </c>
      <c r="AU202" s="24" t="s">
        <v>79</v>
      </c>
      <c r="AY202" s="24" t="s">
        <v>161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24" t="s">
        <v>77</v>
      </c>
      <c r="BK202" s="193">
        <f>ROUND(I202*H202,2)</f>
        <v>0</v>
      </c>
      <c r="BL202" s="24" t="s">
        <v>215</v>
      </c>
      <c r="BM202" s="24" t="s">
        <v>491</v>
      </c>
    </row>
    <row r="203" spans="2:51" s="12" customFormat="1" ht="13.5">
      <c r="B203" s="198"/>
      <c r="D203" s="199" t="s">
        <v>217</v>
      </c>
      <c r="E203" s="200" t="s">
        <v>5</v>
      </c>
      <c r="F203" s="201" t="s">
        <v>492</v>
      </c>
      <c r="H203" s="202">
        <v>8.79</v>
      </c>
      <c r="I203" s="203"/>
      <c r="L203" s="198"/>
      <c r="M203" s="204"/>
      <c r="N203" s="205"/>
      <c r="O203" s="205"/>
      <c r="P203" s="205"/>
      <c r="Q203" s="205"/>
      <c r="R203" s="205"/>
      <c r="S203" s="205"/>
      <c r="T203" s="206"/>
      <c r="AT203" s="200" t="s">
        <v>217</v>
      </c>
      <c r="AU203" s="200" t="s">
        <v>79</v>
      </c>
      <c r="AV203" s="12" t="s">
        <v>79</v>
      </c>
      <c r="AW203" s="12" t="s">
        <v>33</v>
      </c>
      <c r="AX203" s="12" t="s">
        <v>77</v>
      </c>
      <c r="AY203" s="200" t="s">
        <v>161</v>
      </c>
    </row>
    <row r="204" spans="2:63" s="11" customFormat="1" ht="29.85" customHeight="1">
      <c r="B204" s="167"/>
      <c r="D204" s="178" t="s">
        <v>68</v>
      </c>
      <c r="E204" s="179" t="s">
        <v>215</v>
      </c>
      <c r="F204" s="179" t="s">
        <v>493</v>
      </c>
      <c r="I204" s="170"/>
      <c r="J204" s="180">
        <f>BK204</f>
        <v>0</v>
      </c>
      <c r="L204" s="167"/>
      <c r="M204" s="172"/>
      <c r="N204" s="173"/>
      <c r="O204" s="173"/>
      <c r="P204" s="174">
        <f>SUM(P205:P305)</f>
        <v>0</v>
      </c>
      <c r="Q204" s="173"/>
      <c r="R204" s="174">
        <f>SUM(R205:R305)</f>
        <v>412.32023279999987</v>
      </c>
      <c r="S204" s="173"/>
      <c r="T204" s="175">
        <f>SUM(T205:T305)</f>
        <v>0</v>
      </c>
      <c r="AR204" s="168" t="s">
        <v>77</v>
      </c>
      <c r="AT204" s="176" t="s">
        <v>68</v>
      </c>
      <c r="AU204" s="176" t="s">
        <v>77</v>
      </c>
      <c r="AY204" s="168" t="s">
        <v>161</v>
      </c>
      <c r="BK204" s="177">
        <f>SUM(BK205:BK305)</f>
        <v>0</v>
      </c>
    </row>
    <row r="205" spans="2:65" s="1" customFormat="1" ht="22.5" customHeight="1">
      <c r="B205" s="181"/>
      <c r="C205" s="182" t="s">
        <v>494</v>
      </c>
      <c r="D205" s="182" t="s">
        <v>165</v>
      </c>
      <c r="E205" s="183" t="s">
        <v>495</v>
      </c>
      <c r="F205" s="184" t="s">
        <v>496</v>
      </c>
      <c r="G205" s="185" t="s">
        <v>251</v>
      </c>
      <c r="H205" s="186">
        <v>0.93</v>
      </c>
      <c r="I205" s="187"/>
      <c r="J205" s="188">
        <f>ROUND(I205*H205,2)</f>
        <v>0</v>
      </c>
      <c r="K205" s="184" t="s">
        <v>169</v>
      </c>
      <c r="L205" s="41"/>
      <c r="M205" s="189" t="s">
        <v>5</v>
      </c>
      <c r="N205" s="190" t="s">
        <v>40</v>
      </c>
      <c r="O205" s="42"/>
      <c r="P205" s="191">
        <f>O205*H205</f>
        <v>0</v>
      </c>
      <c r="Q205" s="191">
        <v>1.03802</v>
      </c>
      <c r="R205" s="191">
        <f>Q205*H205</f>
        <v>0.9653586</v>
      </c>
      <c r="S205" s="191">
        <v>0</v>
      </c>
      <c r="T205" s="192">
        <f>S205*H205</f>
        <v>0</v>
      </c>
      <c r="AR205" s="24" t="s">
        <v>215</v>
      </c>
      <c r="AT205" s="24" t="s">
        <v>165</v>
      </c>
      <c r="AU205" s="24" t="s">
        <v>79</v>
      </c>
      <c r="AY205" s="24" t="s">
        <v>161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4" t="s">
        <v>77</v>
      </c>
      <c r="BK205" s="193">
        <f>ROUND(I205*H205,2)</f>
        <v>0</v>
      </c>
      <c r="BL205" s="24" t="s">
        <v>215</v>
      </c>
      <c r="BM205" s="24" t="s">
        <v>497</v>
      </c>
    </row>
    <row r="206" spans="2:51" s="12" customFormat="1" ht="13.5">
      <c r="B206" s="198"/>
      <c r="D206" s="208" t="s">
        <v>217</v>
      </c>
      <c r="E206" s="217" t="s">
        <v>5</v>
      </c>
      <c r="F206" s="218" t="s">
        <v>498</v>
      </c>
      <c r="H206" s="219">
        <v>0.93</v>
      </c>
      <c r="I206" s="203"/>
      <c r="L206" s="198"/>
      <c r="M206" s="204"/>
      <c r="N206" s="205"/>
      <c r="O206" s="205"/>
      <c r="P206" s="205"/>
      <c r="Q206" s="205"/>
      <c r="R206" s="205"/>
      <c r="S206" s="205"/>
      <c r="T206" s="206"/>
      <c r="AT206" s="200" t="s">
        <v>217</v>
      </c>
      <c r="AU206" s="200" t="s">
        <v>79</v>
      </c>
      <c r="AV206" s="12" t="s">
        <v>79</v>
      </c>
      <c r="AW206" s="12" t="s">
        <v>33</v>
      </c>
      <c r="AX206" s="12" t="s">
        <v>77</v>
      </c>
      <c r="AY206" s="200" t="s">
        <v>161</v>
      </c>
    </row>
    <row r="207" spans="2:65" s="1" customFormat="1" ht="22.5" customHeight="1">
      <c r="B207" s="181"/>
      <c r="C207" s="182" t="s">
        <v>499</v>
      </c>
      <c r="D207" s="182" t="s">
        <v>165</v>
      </c>
      <c r="E207" s="183" t="s">
        <v>500</v>
      </c>
      <c r="F207" s="184" t="s">
        <v>501</v>
      </c>
      <c r="G207" s="185" t="s">
        <v>236</v>
      </c>
      <c r="H207" s="186">
        <v>34.501</v>
      </c>
      <c r="I207" s="187"/>
      <c r="J207" s="188">
        <f>ROUND(I207*H207,2)</f>
        <v>0</v>
      </c>
      <c r="K207" s="184" t="s">
        <v>169</v>
      </c>
      <c r="L207" s="41"/>
      <c r="M207" s="189" t="s">
        <v>5</v>
      </c>
      <c r="N207" s="190" t="s">
        <v>40</v>
      </c>
      <c r="O207" s="42"/>
      <c r="P207" s="191">
        <f>O207*H207</f>
        <v>0</v>
      </c>
      <c r="Q207" s="191">
        <v>2.5961</v>
      </c>
      <c r="R207" s="191">
        <f>Q207*H207</f>
        <v>89.56804609999999</v>
      </c>
      <c r="S207" s="191">
        <v>0</v>
      </c>
      <c r="T207" s="192">
        <f>S207*H207</f>
        <v>0</v>
      </c>
      <c r="AR207" s="24" t="s">
        <v>215</v>
      </c>
      <c r="AT207" s="24" t="s">
        <v>165</v>
      </c>
      <c r="AU207" s="24" t="s">
        <v>79</v>
      </c>
      <c r="AY207" s="24" t="s">
        <v>161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24" t="s">
        <v>77</v>
      </c>
      <c r="BK207" s="193">
        <f>ROUND(I207*H207,2)</f>
        <v>0</v>
      </c>
      <c r="BL207" s="24" t="s">
        <v>215</v>
      </c>
      <c r="BM207" s="24" t="s">
        <v>502</v>
      </c>
    </row>
    <row r="208" spans="2:51" s="12" customFormat="1" ht="13.5">
      <c r="B208" s="198"/>
      <c r="D208" s="199" t="s">
        <v>217</v>
      </c>
      <c r="E208" s="200" t="s">
        <v>5</v>
      </c>
      <c r="F208" s="201" t="s">
        <v>503</v>
      </c>
      <c r="H208" s="202">
        <v>0.996</v>
      </c>
      <c r="I208" s="203"/>
      <c r="L208" s="198"/>
      <c r="M208" s="204"/>
      <c r="N208" s="205"/>
      <c r="O208" s="205"/>
      <c r="P208" s="205"/>
      <c r="Q208" s="205"/>
      <c r="R208" s="205"/>
      <c r="S208" s="205"/>
      <c r="T208" s="206"/>
      <c r="AT208" s="200" t="s">
        <v>217</v>
      </c>
      <c r="AU208" s="200" t="s">
        <v>79</v>
      </c>
      <c r="AV208" s="12" t="s">
        <v>79</v>
      </c>
      <c r="AW208" s="12" t="s">
        <v>33</v>
      </c>
      <c r="AX208" s="12" t="s">
        <v>69</v>
      </c>
      <c r="AY208" s="200" t="s">
        <v>161</v>
      </c>
    </row>
    <row r="209" spans="2:51" s="12" customFormat="1" ht="13.5">
      <c r="B209" s="198"/>
      <c r="D209" s="199" t="s">
        <v>217</v>
      </c>
      <c r="E209" s="200" t="s">
        <v>5</v>
      </c>
      <c r="F209" s="201" t="s">
        <v>504</v>
      </c>
      <c r="H209" s="202">
        <v>20.255</v>
      </c>
      <c r="I209" s="203"/>
      <c r="L209" s="198"/>
      <c r="M209" s="204"/>
      <c r="N209" s="205"/>
      <c r="O209" s="205"/>
      <c r="P209" s="205"/>
      <c r="Q209" s="205"/>
      <c r="R209" s="205"/>
      <c r="S209" s="205"/>
      <c r="T209" s="206"/>
      <c r="AT209" s="200" t="s">
        <v>217</v>
      </c>
      <c r="AU209" s="200" t="s">
        <v>79</v>
      </c>
      <c r="AV209" s="12" t="s">
        <v>79</v>
      </c>
      <c r="AW209" s="12" t="s">
        <v>33</v>
      </c>
      <c r="AX209" s="12" t="s">
        <v>69</v>
      </c>
      <c r="AY209" s="200" t="s">
        <v>161</v>
      </c>
    </row>
    <row r="210" spans="2:51" s="12" customFormat="1" ht="13.5">
      <c r="B210" s="198"/>
      <c r="D210" s="199" t="s">
        <v>217</v>
      </c>
      <c r="E210" s="200" t="s">
        <v>5</v>
      </c>
      <c r="F210" s="201" t="s">
        <v>505</v>
      </c>
      <c r="H210" s="202">
        <v>9.1</v>
      </c>
      <c r="I210" s="203"/>
      <c r="L210" s="198"/>
      <c r="M210" s="204"/>
      <c r="N210" s="205"/>
      <c r="O210" s="205"/>
      <c r="P210" s="205"/>
      <c r="Q210" s="205"/>
      <c r="R210" s="205"/>
      <c r="S210" s="205"/>
      <c r="T210" s="206"/>
      <c r="AT210" s="200" t="s">
        <v>217</v>
      </c>
      <c r="AU210" s="200" t="s">
        <v>79</v>
      </c>
      <c r="AV210" s="12" t="s">
        <v>79</v>
      </c>
      <c r="AW210" s="12" t="s">
        <v>33</v>
      </c>
      <c r="AX210" s="12" t="s">
        <v>69</v>
      </c>
      <c r="AY210" s="200" t="s">
        <v>161</v>
      </c>
    </row>
    <row r="211" spans="2:51" s="12" customFormat="1" ht="13.5">
      <c r="B211" s="198"/>
      <c r="D211" s="199" t="s">
        <v>217</v>
      </c>
      <c r="E211" s="200" t="s">
        <v>5</v>
      </c>
      <c r="F211" s="201" t="s">
        <v>506</v>
      </c>
      <c r="H211" s="202">
        <v>4.15</v>
      </c>
      <c r="I211" s="203"/>
      <c r="L211" s="198"/>
      <c r="M211" s="204"/>
      <c r="N211" s="205"/>
      <c r="O211" s="205"/>
      <c r="P211" s="205"/>
      <c r="Q211" s="205"/>
      <c r="R211" s="205"/>
      <c r="S211" s="205"/>
      <c r="T211" s="206"/>
      <c r="AT211" s="200" t="s">
        <v>217</v>
      </c>
      <c r="AU211" s="200" t="s">
        <v>79</v>
      </c>
      <c r="AV211" s="12" t="s">
        <v>79</v>
      </c>
      <c r="AW211" s="12" t="s">
        <v>33</v>
      </c>
      <c r="AX211" s="12" t="s">
        <v>69</v>
      </c>
      <c r="AY211" s="200" t="s">
        <v>161</v>
      </c>
    </row>
    <row r="212" spans="2:51" s="13" customFormat="1" ht="13.5">
      <c r="B212" s="207"/>
      <c r="D212" s="208" t="s">
        <v>217</v>
      </c>
      <c r="E212" s="209" t="s">
        <v>5</v>
      </c>
      <c r="F212" s="210" t="s">
        <v>220</v>
      </c>
      <c r="H212" s="211">
        <v>34.501</v>
      </c>
      <c r="I212" s="212"/>
      <c r="L212" s="207"/>
      <c r="M212" s="213"/>
      <c r="N212" s="214"/>
      <c r="O212" s="214"/>
      <c r="P212" s="214"/>
      <c r="Q212" s="214"/>
      <c r="R212" s="214"/>
      <c r="S212" s="214"/>
      <c r="T212" s="215"/>
      <c r="AT212" s="216" t="s">
        <v>217</v>
      </c>
      <c r="AU212" s="216" t="s">
        <v>79</v>
      </c>
      <c r="AV212" s="13" t="s">
        <v>215</v>
      </c>
      <c r="AW212" s="13" t="s">
        <v>33</v>
      </c>
      <c r="AX212" s="13" t="s">
        <v>77</v>
      </c>
      <c r="AY212" s="216" t="s">
        <v>161</v>
      </c>
    </row>
    <row r="213" spans="2:65" s="1" customFormat="1" ht="22.5" customHeight="1">
      <c r="B213" s="181"/>
      <c r="C213" s="182" t="s">
        <v>507</v>
      </c>
      <c r="D213" s="182" t="s">
        <v>165</v>
      </c>
      <c r="E213" s="183" t="s">
        <v>508</v>
      </c>
      <c r="F213" s="184" t="s">
        <v>509</v>
      </c>
      <c r="G213" s="185" t="s">
        <v>416</v>
      </c>
      <c r="H213" s="186">
        <v>151</v>
      </c>
      <c r="I213" s="187"/>
      <c r="J213" s="188">
        <f>ROUND(I213*H213,2)</f>
        <v>0</v>
      </c>
      <c r="K213" s="184" t="s">
        <v>169</v>
      </c>
      <c r="L213" s="41"/>
      <c r="M213" s="189" t="s">
        <v>5</v>
      </c>
      <c r="N213" s="190" t="s">
        <v>40</v>
      </c>
      <c r="O213" s="42"/>
      <c r="P213" s="191">
        <f>O213*H213</f>
        <v>0</v>
      </c>
      <c r="Q213" s="191">
        <v>0.00459</v>
      </c>
      <c r="R213" s="191">
        <f>Q213*H213</f>
        <v>0.6930900000000001</v>
      </c>
      <c r="S213" s="191">
        <v>0</v>
      </c>
      <c r="T213" s="192">
        <f>S213*H213</f>
        <v>0</v>
      </c>
      <c r="AR213" s="24" t="s">
        <v>215</v>
      </c>
      <c r="AT213" s="24" t="s">
        <v>165</v>
      </c>
      <c r="AU213" s="24" t="s">
        <v>79</v>
      </c>
      <c r="AY213" s="24" t="s">
        <v>161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24" t="s">
        <v>77</v>
      </c>
      <c r="BK213" s="193">
        <f>ROUND(I213*H213,2)</f>
        <v>0</v>
      </c>
      <c r="BL213" s="24" t="s">
        <v>215</v>
      </c>
      <c r="BM213" s="24" t="s">
        <v>510</v>
      </c>
    </row>
    <row r="214" spans="2:51" s="12" customFormat="1" ht="13.5">
      <c r="B214" s="198"/>
      <c r="D214" s="208" t="s">
        <v>217</v>
      </c>
      <c r="E214" s="217" t="s">
        <v>5</v>
      </c>
      <c r="F214" s="218" t="s">
        <v>511</v>
      </c>
      <c r="H214" s="219">
        <v>151</v>
      </c>
      <c r="I214" s="203"/>
      <c r="L214" s="198"/>
      <c r="M214" s="204"/>
      <c r="N214" s="205"/>
      <c r="O214" s="205"/>
      <c r="P214" s="205"/>
      <c r="Q214" s="205"/>
      <c r="R214" s="205"/>
      <c r="S214" s="205"/>
      <c r="T214" s="206"/>
      <c r="AT214" s="200" t="s">
        <v>217</v>
      </c>
      <c r="AU214" s="200" t="s">
        <v>79</v>
      </c>
      <c r="AV214" s="12" t="s">
        <v>79</v>
      </c>
      <c r="AW214" s="12" t="s">
        <v>33</v>
      </c>
      <c r="AX214" s="12" t="s">
        <v>77</v>
      </c>
      <c r="AY214" s="200" t="s">
        <v>161</v>
      </c>
    </row>
    <row r="215" spans="2:65" s="1" customFormat="1" ht="22.5" customHeight="1">
      <c r="B215" s="181"/>
      <c r="C215" s="234" t="s">
        <v>512</v>
      </c>
      <c r="D215" s="234" t="s">
        <v>513</v>
      </c>
      <c r="E215" s="235" t="s">
        <v>514</v>
      </c>
      <c r="F215" s="236" t="s">
        <v>515</v>
      </c>
      <c r="G215" s="237" t="s">
        <v>416</v>
      </c>
      <c r="H215" s="238">
        <v>40</v>
      </c>
      <c r="I215" s="239"/>
      <c r="J215" s="240">
        <f>ROUND(I215*H215,2)</f>
        <v>0</v>
      </c>
      <c r="K215" s="236" t="s">
        <v>169</v>
      </c>
      <c r="L215" s="241"/>
      <c r="M215" s="242" t="s">
        <v>5</v>
      </c>
      <c r="N215" s="243" t="s">
        <v>40</v>
      </c>
      <c r="O215" s="42"/>
      <c r="P215" s="191">
        <f>O215*H215</f>
        <v>0</v>
      </c>
      <c r="Q215" s="191">
        <v>0.136</v>
      </c>
      <c r="R215" s="191">
        <f>Q215*H215</f>
        <v>5.44</v>
      </c>
      <c r="S215" s="191">
        <v>0</v>
      </c>
      <c r="T215" s="192">
        <f>S215*H215</f>
        <v>0</v>
      </c>
      <c r="AR215" s="24" t="s">
        <v>180</v>
      </c>
      <c r="AT215" s="24" t="s">
        <v>513</v>
      </c>
      <c r="AU215" s="24" t="s">
        <v>79</v>
      </c>
      <c r="AY215" s="24" t="s">
        <v>161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4" t="s">
        <v>77</v>
      </c>
      <c r="BK215" s="193">
        <f>ROUND(I215*H215,2)</f>
        <v>0</v>
      </c>
      <c r="BL215" s="24" t="s">
        <v>215</v>
      </c>
      <c r="BM215" s="24" t="s">
        <v>516</v>
      </c>
    </row>
    <row r="216" spans="2:65" s="1" customFormat="1" ht="22.5" customHeight="1">
      <c r="B216" s="181"/>
      <c r="C216" s="234" t="s">
        <v>517</v>
      </c>
      <c r="D216" s="234" t="s">
        <v>513</v>
      </c>
      <c r="E216" s="235" t="s">
        <v>518</v>
      </c>
      <c r="F216" s="236" t="s">
        <v>519</v>
      </c>
      <c r="G216" s="237" t="s">
        <v>416</v>
      </c>
      <c r="H216" s="238">
        <v>72</v>
      </c>
      <c r="I216" s="239"/>
      <c r="J216" s="240">
        <f>ROUND(I216*H216,2)</f>
        <v>0</v>
      </c>
      <c r="K216" s="236" t="s">
        <v>169</v>
      </c>
      <c r="L216" s="241"/>
      <c r="M216" s="242" t="s">
        <v>5</v>
      </c>
      <c r="N216" s="243" t="s">
        <v>40</v>
      </c>
      <c r="O216" s="42"/>
      <c r="P216" s="191">
        <f>O216*H216</f>
        <v>0</v>
      </c>
      <c r="Q216" s="191">
        <v>0.178</v>
      </c>
      <c r="R216" s="191">
        <f>Q216*H216</f>
        <v>12.815999999999999</v>
      </c>
      <c r="S216" s="191">
        <v>0</v>
      </c>
      <c r="T216" s="192">
        <f>S216*H216</f>
        <v>0</v>
      </c>
      <c r="AR216" s="24" t="s">
        <v>180</v>
      </c>
      <c r="AT216" s="24" t="s">
        <v>513</v>
      </c>
      <c r="AU216" s="24" t="s">
        <v>79</v>
      </c>
      <c r="AY216" s="24" t="s">
        <v>161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4" t="s">
        <v>77</v>
      </c>
      <c r="BK216" s="193">
        <f>ROUND(I216*H216,2)</f>
        <v>0</v>
      </c>
      <c r="BL216" s="24" t="s">
        <v>215</v>
      </c>
      <c r="BM216" s="24" t="s">
        <v>520</v>
      </c>
    </row>
    <row r="217" spans="2:65" s="1" customFormat="1" ht="22.5" customHeight="1">
      <c r="B217" s="181"/>
      <c r="C217" s="234" t="s">
        <v>521</v>
      </c>
      <c r="D217" s="234" t="s">
        <v>513</v>
      </c>
      <c r="E217" s="235" t="s">
        <v>522</v>
      </c>
      <c r="F217" s="236" t="s">
        <v>523</v>
      </c>
      <c r="G217" s="237" t="s">
        <v>416</v>
      </c>
      <c r="H217" s="238">
        <v>39</v>
      </c>
      <c r="I217" s="239"/>
      <c r="J217" s="240">
        <f>ROUND(I217*H217,2)</f>
        <v>0</v>
      </c>
      <c r="K217" s="236" t="s">
        <v>169</v>
      </c>
      <c r="L217" s="241"/>
      <c r="M217" s="242" t="s">
        <v>5</v>
      </c>
      <c r="N217" s="243" t="s">
        <v>40</v>
      </c>
      <c r="O217" s="42"/>
      <c r="P217" s="191">
        <f>O217*H217</f>
        <v>0</v>
      </c>
      <c r="Q217" s="191">
        <v>0.157</v>
      </c>
      <c r="R217" s="191">
        <f>Q217*H217</f>
        <v>6.123</v>
      </c>
      <c r="S217" s="191">
        <v>0</v>
      </c>
      <c r="T217" s="192">
        <f>S217*H217</f>
        <v>0</v>
      </c>
      <c r="AR217" s="24" t="s">
        <v>180</v>
      </c>
      <c r="AT217" s="24" t="s">
        <v>513</v>
      </c>
      <c r="AU217" s="24" t="s">
        <v>79</v>
      </c>
      <c r="AY217" s="24" t="s">
        <v>161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4" t="s">
        <v>77</v>
      </c>
      <c r="BK217" s="193">
        <f>ROUND(I217*H217,2)</f>
        <v>0</v>
      </c>
      <c r="BL217" s="24" t="s">
        <v>215</v>
      </c>
      <c r="BM217" s="24" t="s">
        <v>524</v>
      </c>
    </row>
    <row r="218" spans="2:51" s="12" customFormat="1" ht="13.5">
      <c r="B218" s="198"/>
      <c r="D218" s="208" t="s">
        <v>217</v>
      </c>
      <c r="E218" s="217" t="s">
        <v>5</v>
      </c>
      <c r="F218" s="218" t="s">
        <v>525</v>
      </c>
      <c r="H218" s="219">
        <v>39</v>
      </c>
      <c r="I218" s="203"/>
      <c r="L218" s="198"/>
      <c r="M218" s="204"/>
      <c r="N218" s="205"/>
      <c r="O218" s="205"/>
      <c r="P218" s="205"/>
      <c r="Q218" s="205"/>
      <c r="R218" s="205"/>
      <c r="S218" s="205"/>
      <c r="T218" s="206"/>
      <c r="AT218" s="200" t="s">
        <v>217</v>
      </c>
      <c r="AU218" s="200" t="s">
        <v>79</v>
      </c>
      <c r="AV218" s="12" t="s">
        <v>79</v>
      </c>
      <c r="AW218" s="12" t="s">
        <v>33</v>
      </c>
      <c r="AX218" s="12" t="s">
        <v>77</v>
      </c>
      <c r="AY218" s="200" t="s">
        <v>161</v>
      </c>
    </row>
    <row r="219" spans="2:65" s="1" customFormat="1" ht="22.5" customHeight="1">
      <c r="B219" s="181"/>
      <c r="C219" s="182" t="s">
        <v>526</v>
      </c>
      <c r="D219" s="182" t="s">
        <v>165</v>
      </c>
      <c r="E219" s="183" t="s">
        <v>527</v>
      </c>
      <c r="F219" s="184" t="s">
        <v>528</v>
      </c>
      <c r="G219" s="185" t="s">
        <v>416</v>
      </c>
      <c r="H219" s="186">
        <v>23</v>
      </c>
      <c r="I219" s="187"/>
      <c r="J219" s="188">
        <f>ROUND(I219*H219,2)</f>
        <v>0</v>
      </c>
      <c r="K219" s="184" t="s">
        <v>169</v>
      </c>
      <c r="L219" s="41"/>
      <c r="M219" s="189" t="s">
        <v>5</v>
      </c>
      <c r="N219" s="190" t="s">
        <v>40</v>
      </c>
      <c r="O219" s="42"/>
      <c r="P219" s="191">
        <f>O219*H219</f>
        <v>0</v>
      </c>
      <c r="Q219" s="191">
        <v>0.00688</v>
      </c>
      <c r="R219" s="191">
        <f>Q219*H219</f>
        <v>0.15824</v>
      </c>
      <c r="S219" s="191">
        <v>0</v>
      </c>
      <c r="T219" s="192">
        <f>S219*H219</f>
        <v>0</v>
      </c>
      <c r="AR219" s="24" t="s">
        <v>215</v>
      </c>
      <c r="AT219" s="24" t="s">
        <v>165</v>
      </c>
      <c r="AU219" s="24" t="s">
        <v>79</v>
      </c>
      <c r="AY219" s="24" t="s">
        <v>161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4" t="s">
        <v>77</v>
      </c>
      <c r="BK219" s="193">
        <f>ROUND(I219*H219,2)</f>
        <v>0</v>
      </c>
      <c r="BL219" s="24" t="s">
        <v>215</v>
      </c>
      <c r="BM219" s="24" t="s">
        <v>529</v>
      </c>
    </row>
    <row r="220" spans="2:51" s="12" customFormat="1" ht="13.5">
      <c r="B220" s="198"/>
      <c r="D220" s="208" t="s">
        <v>217</v>
      </c>
      <c r="E220" s="217" t="s">
        <v>5</v>
      </c>
      <c r="F220" s="218" t="s">
        <v>530</v>
      </c>
      <c r="H220" s="219">
        <v>23</v>
      </c>
      <c r="I220" s="203"/>
      <c r="L220" s="198"/>
      <c r="M220" s="204"/>
      <c r="N220" s="205"/>
      <c r="O220" s="205"/>
      <c r="P220" s="205"/>
      <c r="Q220" s="205"/>
      <c r="R220" s="205"/>
      <c r="S220" s="205"/>
      <c r="T220" s="206"/>
      <c r="AT220" s="200" t="s">
        <v>217</v>
      </c>
      <c r="AU220" s="200" t="s">
        <v>79</v>
      </c>
      <c r="AV220" s="12" t="s">
        <v>79</v>
      </c>
      <c r="AW220" s="12" t="s">
        <v>33</v>
      </c>
      <c r="AX220" s="12" t="s">
        <v>77</v>
      </c>
      <c r="AY220" s="200" t="s">
        <v>161</v>
      </c>
    </row>
    <row r="221" spans="2:65" s="1" customFormat="1" ht="22.5" customHeight="1">
      <c r="B221" s="181"/>
      <c r="C221" s="234" t="s">
        <v>531</v>
      </c>
      <c r="D221" s="234" t="s">
        <v>513</v>
      </c>
      <c r="E221" s="235" t="s">
        <v>532</v>
      </c>
      <c r="F221" s="236" t="s">
        <v>533</v>
      </c>
      <c r="G221" s="237" t="s">
        <v>416</v>
      </c>
      <c r="H221" s="238">
        <v>5</v>
      </c>
      <c r="I221" s="239"/>
      <c r="J221" s="240">
        <f>ROUND(I221*H221,2)</f>
        <v>0</v>
      </c>
      <c r="K221" s="236" t="s">
        <v>169</v>
      </c>
      <c r="L221" s="241"/>
      <c r="M221" s="242" t="s">
        <v>5</v>
      </c>
      <c r="N221" s="243" t="s">
        <v>40</v>
      </c>
      <c r="O221" s="42"/>
      <c r="P221" s="191">
        <f>O221*H221</f>
        <v>0</v>
      </c>
      <c r="Q221" s="191">
        <v>0.197</v>
      </c>
      <c r="R221" s="191">
        <f>Q221*H221</f>
        <v>0.9850000000000001</v>
      </c>
      <c r="S221" s="191">
        <v>0</v>
      </c>
      <c r="T221" s="192">
        <f>S221*H221</f>
        <v>0</v>
      </c>
      <c r="AR221" s="24" t="s">
        <v>180</v>
      </c>
      <c r="AT221" s="24" t="s">
        <v>513</v>
      </c>
      <c r="AU221" s="24" t="s">
        <v>79</v>
      </c>
      <c r="AY221" s="24" t="s">
        <v>161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4" t="s">
        <v>77</v>
      </c>
      <c r="BK221" s="193">
        <f>ROUND(I221*H221,2)</f>
        <v>0</v>
      </c>
      <c r="BL221" s="24" t="s">
        <v>215</v>
      </c>
      <c r="BM221" s="24" t="s">
        <v>534</v>
      </c>
    </row>
    <row r="222" spans="2:65" s="1" customFormat="1" ht="22.5" customHeight="1">
      <c r="B222" s="181"/>
      <c r="C222" s="234" t="s">
        <v>535</v>
      </c>
      <c r="D222" s="234" t="s">
        <v>513</v>
      </c>
      <c r="E222" s="235" t="s">
        <v>536</v>
      </c>
      <c r="F222" s="236" t="s">
        <v>537</v>
      </c>
      <c r="G222" s="237" t="s">
        <v>416</v>
      </c>
      <c r="H222" s="238">
        <v>18</v>
      </c>
      <c r="I222" s="239"/>
      <c r="J222" s="240">
        <f>ROUND(I222*H222,2)</f>
        <v>0</v>
      </c>
      <c r="K222" s="236" t="s">
        <v>169</v>
      </c>
      <c r="L222" s="241"/>
      <c r="M222" s="242" t="s">
        <v>5</v>
      </c>
      <c r="N222" s="243" t="s">
        <v>40</v>
      </c>
      <c r="O222" s="42"/>
      <c r="P222" s="191">
        <f>O222*H222</f>
        <v>0</v>
      </c>
      <c r="Q222" s="191">
        <v>0.219</v>
      </c>
      <c r="R222" s="191">
        <f>Q222*H222</f>
        <v>3.942</v>
      </c>
      <c r="S222" s="191">
        <v>0</v>
      </c>
      <c r="T222" s="192">
        <f>S222*H222</f>
        <v>0</v>
      </c>
      <c r="AR222" s="24" t="s">
        <v>180</v>
      </c>
      <c r="AT222" s="24" t="s">
        <v>513</v>
      </c>
      <c r="AU222" s="24" t="s">
        <v>79</v>
      </c>
      <c r="AY222" s="24" t="s">
        <v>161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4" t="s">
        <v>77</v>
      </c>
      <c r="BK222" s="193">
        <f>ROUND(I222*H222,2)</f>
        <v>0</v>
      </c>
      <c r="BL222" s="24" t="s">
        <v>215</v>
      </c>
      <c r="BM222" s="24" t="s">
        <v>538</v>
      </c>
    </row>
    <row r="223" spans="2:65" s="1" customFormat="1" ht="22.5" customHeight="1">
      <c r="B223" s="181"/>
      <c r="C223" s="182" t="s">
        <v>539</v>
      </c>
      <c r="D223" s="182" t="s">
        <v>165</v>
      </c>
      <c r="E223" s="183" t="s">
        <v>540</v>
      </c>
      <c r="F223" s="184" t="s">
        <v>541</v>
      </c>
      <c r="G223" s="185" t="s">
        <v>416</v>
      </c>
      <c r="H223" s="186">
        <v>20</v>
      </c>
      <c r="I223" s="187"/>
      <c r="J223" s="188">
        <f>ROUND(I223*H223,2)</f>
        <v>0</v>
      </c>
      <c r="K223" s="184" t="s">
        <v>169</v>
      </c>
      <c r="L223" s="41"/>
      <c r="M223" s="189" t="s">
        <v>5</v>
      </c>
      <c r="N223" s="190" t="s">
        <v>40</v>
      </c>
      <c r="O223" s="42"/>
      <c r="P223" s="191">
        <f>O223*H223</f>
        <v>0</v>
      </c>
      <c r="Q223" s="191">
        <v>0.10667</v>
      </c>
      <c r="R223" s="191">
        <f>Q223*H223</f>
        <v>2.1334</v>
      </c>
      <c r="S223" s="191">
        <v>0</v>
      </c>
      <c r="T223" s="192">
        <f>S223*H223</f>
        <v>0</v>
      </c>
      <c r="AR223" s="24" t="s">
        <v>215</v>
      </c>
      <c r="AT223" s="24" t="s">
        <v>165</v>
      </c>
      <c r="AU223" s="24" t="s">
        <v>79</v>
      </c>
      <c r="AY223" s="24" t="s">
        <v>161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24" t="s">
        <v>77</v>
      </c>
      <c r="BK223" s="193">
        <f>ROUND(I223*H223,2)</f>
        <v>0</v>
      </c>
      <c r="BL223" s="24" t="s">
        <v>215</v>
      </c>
      <c r="BM223" s="24" t="s">
        <v>542</v>
      </c>
    </row>
    <row r="224" spans="2:51" s="12" customFormat="1" ht="13.5">
      <c r="B224" s="198"/>
      <c r="D224" s="199" t="s">
        <v>217</v>
      </c>
      <c r="E224" s="200" t="s">
        <v>5</v>
      </c>
      <c r="F224" s="201" t="s">
        <v>543</v>
      </c>
      <c r="H224" s="202">
        <v>72</v>
      </c>
      <c r="I224" s="203"/>
      <c r="L224" s="198"/>
      <c r="M224" s="204"/>
      <c r="N224" s="205"/>
      <c r="O224" s="205"/>
      <c r="P224" s="205"/>
      <c r="Q224" s="205"/>
      <c r="R224" s="205"/>
      <c r="S224" s="205"/>
      <c r="T224" s="206"/>
      <c r="AT224" s="200" t="s">
        <v>217</v>
      </c>
      <c r="AU224" s="200" t="s">
        <v>79</v>
      </c>
      <c r="AV224" s="12" t="s">
        <v>79</v>
      </c>
      <c r="AW224" s="12" t="s">
        <v>33</v>
      </c>
      <c r="AX224" s="12" t="s">
        <v>69</v>
      </c>
      <c r="AY224" s="200" t="s">
        <v>161</v>
      </c>
    </row>
    <row r="225" spans="2:51" s="12" customFormat="1" ht="13.5">
      <c r="B225" s="198"/>
      <c r="D225" s="208" t="s">
        <v>217</v>
      </c>
      <c r="E225" s="217" t="s">
        <v>5</v>
      </c>
      <c r="F225" s="218" t="s">
        <v>544</v>
      </c>
      <c r="H225" s="219">
        <v>20</v>
      </c>
      <c r="I225" s="203"/>
      <c r="L225" s="198"/>
      <c r="M225" s="204"/>
      <c r="N225" s="205"/>
      <c r="O225" s="205"/>
      <c r="P225" s="205"/>
      <c r="Q225" s="205"/>
      <c r="R225" s="205"/>
      <c r="S225" s="205"/>
      <c r="T225" s="206"/>
      <c r="AT225" s="200" t="s">
        <v>217</v>
      </c>
      <c r="AU225" s="200" t="s">
        <v>79</v>
      </c>
      <c r="AV225" s="12" t="s">
        <v>79</v>
      </c>
      <c r="AW225" s="12" t="s">
        <v>33</v>
      </c>
      <c r="AX225" s="12" t="s">
        <v>77</v>
      </c>
      <c r="AY225" s="200" t="s">
        <v>161</v>
      </c>
    </row>
    <row r="226" spans="2:65" s="1" customFormat="1" ht="22.5" customHeight="1">
      <c r="B226" s="181"/>
      <c r="C226" s="182" t="s">
        <v>545</v>
      </c>
      <c r="D226" s="182" t="s">
        <v>165</v>
      </c>
      <c r="E226" s="183" t="s">
        <v>546</v>
      </c>
      <c r="F226" s="184" t="s">
        <v>547</v>
      </c>
      <c r="G226" s="185" t="s">
        <v>416</v>
      </c>
      <c r="H226" s="186">
        <v>14</v>
      </c>
      <c r="I226" s="187"/>
      <c r="J226" s="188">
        <f>ROUND(I226*H226,2)</f>
        <v>0</v>
      </c>
      <c r="K226" s="184" t="s">
        <v>169</v>
      </c>
      <c r="L226" s="41"/>
      <c r="M226" s="189" t="s">
        <v>5</v>
      </c>
      <c r="N226" s="190" t="s">
        <v>40</v>
      </c>
      <c r="O226" s="42"/>
      <c r="P226" s="191">
        <f>O226*H226</f>
        <v>0</v>
      </c>
      <c r="Q226" s="191">
        <v>0.12938</v>
      </c>
      <c r="R226" s="191">
        <f>Q226*H226</f>
        <v>1.8113199999999998</v>
      </c>
      <c r="S226" s="191">
        <v>0</v>
      </c>
      <c r="T226" s="192">
        <f>S226*H226</f>
        <v>0</v>
      </c>
      <c r="AR226" s="24" t="s">
        <v>215</v>
      </c>
      <c r="AT226" s="24" t="s">
        <v>165</v>
      </c>
      <c r="AU226" s="24" t="s">
        <v>79</v>
      </c>
      <c r="AY226" s="24" t="s">
        <v>161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4" t="s">
        <v>77</v>
      </c>
      <c r="BK226" s="193">
        <f>ROUND(I226*H226,2)</f>
        <v>0</v>
      </c>
      <c r="BL226" s="24" t="s">
        <v>215</v>
      </c>
      <c r="BM226" s="24" t="s">
        <v>548</v>
      </c>
    </row>
    <row r="227" spans="2:51" s="12" customFormat="1" ht="13.5">
      <c r="B227" s="198"/>
      <c r="D227" s="208" t="s">
        <v>217</v>
      </c>
      <c r="E227" s="217" t="s">
        <v>5</v>
      </c>
      <c r="F227" s="218" t="s">
        <v>549</v>
      </c>
      <c r="H227" s="219">
        <v>14</v>
      </c>
      <c r="I227" s="203"/>
      <c r="L227" s="198"/>
      <c r="M227" s="204"/>
      <c r="N227" s="205"/>
      <c r="O227" s="205"/>
      <c r="P227" s="205"/>
      <c r="Q227" s="205"/>
      <c r="R227" s="205"/>
      <c r="S227" s="205"/>
      <c r="T227" s="206"/>
      <c r="AT227" s="200" t="s">
        <v>217</v>
      </c>
      <c r="AU227" s="200" t="s">
        <v>79</v>
      </c>
      <c r="AV227" s="12" t="s">
        <v>79</v>
      </c>
      <c r="AW227" s="12" t="s">
        <v>33</v>
      </c>
      <c r="AX227" s="12" t="s">
        <v>77</v>
      </c>
      <c r="AY227" s="200" t="s">
        <v>161</v>
      </c>
    </row>
    <row r="228" spans="2:65" s="1" customFormat="1" ht="31.5" customHeight="1">
      <c r="B228" s="181"/>
      <c r="C228" s="182" t="s">
        <v>550</v>
      </c>
      <c r="D228" s="182" t="s">
        <v>165</v>
      </c>
      <c r="E228" s="183" t="s">
        <v>551</v>
      </c>
      <c r="F228" s="184" t="s">
        <v>552</v>
      </c>
      <c r="G228" s="185" t="s">
        <v>416</v>
      </c>
      <c r="H228" s="186">
        <v>20</v>
      </c>
      <c r="I228" s="187"/>
      <c r="J228" s="188">
        <f>ROUND(I228*H228,2)</f>
        <v>0</v>
      </c>
      <c r="K228" s="184" t="s">
        <v>169</v>
      </c>
      <c r="L228" s="41"/>
      <c r="M228" s="189" t="s">
        <v>5</v>
      </c>
      <c r="N228" s="190" t="s">
        <v>40</v>
      </c>
      <c r="O228" s="42"/>
      <c r="P228" s="191">
        <f>O228*H228</f>
        <v>0</v>
      </c>
      <c r="Q228" s="191">
        <v>0.18459</v>
      </c>
      <c r="R228" s="191">
        <f>Q228*H228</f>
        <v>3.6918</v>
      </c>
      <c r="S228" s="191">
        <v>0</v>
      </c>
      <c r="T228" s="192">
        <f>S228*H228</f>
        <v>0</v>
      </c>
      <c r="AR228" s="24" t="s">
        <v>215</v>
      </c>
      <c r="AT228" s="24" t="s">
        <v>165</v>
      </c>
      <c r="AU228" s="24" t="s">
        <v>79</v>
      </c>
      <c r="AY228" s="24" t="s">
        <v>161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4" t="s">
        <v>77</v>
      </c>
      <c r="BK228" s="193">
        <f>ROUND(I228*H228,2)</f>
        <v>0</v>
      </c>
      <c r="BL228" s="24" t="s">
        <v>215</v>
      </c>
      <c r="BM228" s="24" t="s">
        <v>553</v>
      </c>
    </row>
    <row r="229" spans="2:51" s="12" customFormat="1" ht="13.5">
      <c r="B229" s="198"/>
      <c r="D229" s="208" t="s">
        <v>217</v>
      </c>
      <c r="E229" s="217" t="s">
        <v>5</v>
      </c>
      <c r="F229" s="218" t="s">
        <v>544</v>
      </c>
      <c r="H229" s="219">
        <v>20</v>
      </c>
      <c r="I229" s="203"/>
      <c r="L229" s="198"/>
      <c r="M229" s="204"/>
      <c r="N229" s="205"/>
      <c r="O229" s="205"/>
      <c r="P229" s="205"/>
      <c r="Q229" s="205"/>
      <c r="R229" s="205"/>
      <c r="S229" s="205"/>
      <c r="T229" s="206"/>
      <c r="AT229" s="200" t="s">
        <v>217</v>
      </c>
      <c r="AU229" s="200" t="s">
        <v>79</v>
      </c>
      <c r="AV229" s="12" t="s">
        <v>79</v>
      </c>
      <c r="AW229" s="12" t="s">
        <v>33</v>
      </c>
      <c r="AX229" s="12" t="s">
        <v>77</v>
      </c>
      <c r="AY229" s="200" t="s">
        <v>161</v>
      </c>
    </row>
    <row r="230" spans="2:65" s="1" customFormat="1" ht="31.5" customHeight="1">
      <c r="B230" s="181"/>
      <c r="C230" s="182" t="s">
        <v>554</v>
      </c>
      <c r="D230" s="182" t="s">
        <v>165</v>
      </c>
      <c r="E230" s="183" t="s">
        <v>555</v>
      </c>
      <c r="F230" s="184" t="s">
        <v>556</v>
      </c>
      <c r="G230" s="185" t="s">
        <v>416</v>
      </c>
      <c r="H230" s="186">
        <v>14</v>
      </c>
      <c r="I230" s="187"/>
      <c r="J230" s="188">
        <f>ROUND(I230*H230,2)</f>
        <v>0</v>
      </c>
      <c r="K230" s="184" t="s">
        <v>169</v>
      </c>
      <c r="L230" s="41"/>
      <c r="M230" s="189" t="s">
        <v>5</v>
      </c>
      <c r="N230" s="190" t="s">
        <v>40</v>
      </c>
      <c r="O230" s="42"/>
      <c r="P230" s="191">
        <f>O230*H230</f>
        <v>0</v>
      </c>
      <c r="Q230" s="191">
        <v>0.25575</v>
      </c>
      <c r="R230" s="191">
        <f>Q230*H230</f>
        <v>3.5805</v>
      </c>
      <c r="S230" s="191">
        <v>0</v>
      </c>
      <c r="T230" s="192">
        <f>S230*H230</f>
        <v>0</v>
      </c>
      <c r="AR230" s="24" t="s">
        <v>215</v>
      </c>
      <c r="AT230" s="24" t="s">
        <v>165</v>
      </c>
      <c r="AU230" s="24" t="s">
        <v>79</v>
      </c>
      <c r="AY230" s="24" t="s">
        <v>161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4" t="s">
        <v>77</v>
      </c>
      <c r="BK230" s="193">
        <f>ROUND(I230*H230,2)</f>
        <v>0</v>
      </c>
      <c r="BL230" s="24" t="s">
        <v>215</v>
      </c>
      <c r="BM230" s="24" t="s">
        <v>557</v>
      </c>
    </row>
    <row r="231" spans="2:51" s="12" customFormat="1" ht="13.5">
      <c r="B231" s="198"/>
      <c r="D231" s="208" t="s">
        <v>217</v>
      </c>
      <c r="E231" s="217" t="s">
        <v>5</v>
      </c>
      <c r="F231" s="218" t="s">
        <v>549</v>
      </c>
      <c r="H231" s="219">
        <v>14</v>
      </c>
      <c r="I231" s="203"/>
      <c r="L231" s="198"/>
      <c r="M231" s="204"/>
      <c r="N231" s="205"/>
      <c r="O231" s="205"/>
      <c r="P231" s="205"/>
      <c r="Q231" s="205"/>
      <c r="R231" s="205"/>
      <c r="S231" s="205"/>
      <c r="T231" s="206"/>
      <c r="AT231" s="200" t="s">
        <v>217</v>
      </c>
      <c r="AU231" s="200" t="s">
        <v>79</v>
      </c>
      <c r="AV231" s="12" t="s">
        <v>79</v>
      </c>
      <c r="AW231" s="12" t="s">
        <v>33</v>
      </c>
      <c r="AX231" s="12" t="s">
        <v>77</v>
      </c>
      <c r="AY231" s="200" t="s">
        <v>161</v>
      </c>
    </row>
    <row r="232" spans="2:65" s="1" customFormat="1" ht="31.5" customHeight="1">
      <c r="B232" s="181"/>
      <c r="C232" s="182" t="s">
        <v>558</v>
      </c>
      <c r="D232" s="182" t="s">
        <v>165</v>
      </c>
      <c r="E232" s="183" t="s">
        <v>559</v>
      </c>
      <c r="F232" s="184" t="s">
        <v>560</v>
      </c>
      <c r="G232" s="185" t="s">
        <v>416</v>
      </c>
      <c r="H232" s="186">
        <v>38</v>
      </c>
      <c r="I232" s="187"/>
      <c r="J232" s="188">
        <f>ROUND(I232*H232,2)</f>
        <v>0</v>
      </c>
      <c r="K232" s="184" t="s">
        <v>169</v>
      </c>
      <c r="L232" s="41"/>
      <c r="M232" s="189" t="s">
        <v>5</v>
      </c>
      <c r="N232" s="190" t="s">
        <v>40</v>
      </c>
      <c r="O232" s="42"/>
      <c r="P232" s="191">
        <f>O232*H232</f>
        <v>0</v>
      </c>
      <c r="Q232" s="191">
        <v>0.29121</v>
      </c>
      <c r="R232" s="191">
        <f>Q232*H232</f>
        <v>11.065980000000001</v>
      </c>
      <c r="S232" s="191">
        <v>0</v>
      </c>
      <c r="T232" s="192">
        <f>S232*H232</f>
        <v>0</v>
      </c>
      <c r="AR232" s="24" t="s">
        <v>215</v>
      </c>
      <c r="AT232" s="24" t="s">
        <v>165</v>
      </c>
      <c r="AU232" s="24" t="s">
        <v>79</v>
      </c>
      <c r="AY232" s="24" t="s">
        <v>161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4" t="s">
        <v>77</v>
      </c>
      <c r="BK232" s="193">
        <f>ROUND(I232*H232,2)</f>
        <v>0</v>
      </c>
      <c r="BL232" s="24" t="s">
        <v>215</v>
      </c>
      <c r="BM232" s="24" t="s">
        <v>561</v>
      </c>
    </row>
    <row r="233" spans="2:51" s="12" customFormat="1" ht="13.5">
      <c r="B233" s="198"/>
      <c r="D233" s="208" t="s">
        <v>217</v>
      </c>
      <c r="E233" s="217" t="s">
        <v>5</v>
      </c>
      <c r="F233" s="218" t="s">
        <v>562</v>
      </c>
      <c r="H233" s="219">
        <v>38</v>
      </c>
      <c r="I233" s="203"/>
      <c r="L233" s="198"/>
      <c r="M233" s="204"/>
      <c r="N233" s="205"/>
      <c r="O233" s="205"/>
      <c r="P233" s="205"/>
      <c r="Q233" s="205"/>
      <c r="R233" s="205"/>
      <c r="S233" s="205"/>
      <c r="T233" s="206"/>
      <c r="AT233" s="200" t="s">
        <v>217</v>
      </c>
      <c r="AU233" s="200" t="s">
        <v>79</v>
      </c>
      <c r="AV233" s="12" t="s">
        <v>79</v>
      </c>
      <c r="AW233" s="12" t="s">
        <v>33</v>
      </c>
      <c r="AX233" s="12" t="s">
        <v>77</v>
      </c>
      <c r="AY233" s="200" t="s">
        <v>161</v>
      </c>
    </row>
    <row r="234" spans="2:65" s="1" customFormat="1" ht="22.5" customHeight="1">
      <c r="B234" s="181"/>
      <c r="C234" s="234" t="s">
        <v>563</v>
      </c>
      <c r="D234" s="234" t="s">
        <v>513</v>
      </c>
      <c r="E234" s="235" t="s">
        <v>564</v>
      </c>
      <c r="F234" s="236" t="s">
        <v>565</v>
      </c>
      <c r="G234" s="237" t="s">
        <v>231</v>
      </c>
      <c r="H234" s="238">
        <v>321.32</v>
      </c>
      <c r="I234" s="239"/>
      <c r="J234" s="240">
        <f>ROUND(I234*H234,2)</f>
        <v>0</v>
      </c>
      <c r="K234" s="236" t="s">
        <v>5</v>
      </c>
      <c r="L234" s="241"/>
      <c r="M234" s="242" t="s">
        <v>5</v>
      </c>
      <c r="N234" s="243" t="s">
        <v>40</v>
      </c>
      <c r="O234" s="42"/>
      <c r="P234" s="191">
        <f>O234*H234</f>
        <v>0</v>
      </c>
      <c r="Q234" s="191">
        <v>0.413</v>
      </c>
      <c r="R234" s="191">
        <f>Q234*H234</f>
        <v>132.70515999999998</v>
      </c>
      <c r="S234" s="191">
        <v>0</v>
      </c>
      <c r="T234" s="192">
        <f>S234*H234</f>
        <v>0</v>
      </c>
      <c r="AR234" s="24" t="s">
        <v>180</v>
      </c>
      <c r="AT234" s="24" t="s">
        <v>513</v>
      </c>
      <c r="AU234" s="24" t="s">
        <v>79</v>
      </c>
      <c r="AY234" s="24" t="s">
        <v>161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4" t="s">
        <v>77</v>
      </c>
      <c r="BK234" s="193">
        <f>ROUND(I234*H234,2)</f>
        <v>0</v>
      </c>
      <c r="BL234" s="24" t="s">
        <v>215</v>
      </c>
      <c r="BM234" s="24" t="s">
        <v>566</v>
      </c>
    </row>
    <row r="235" spans="2:51" s="12" customFormat="1" ht="13.5">
      <c r="B235" s="198"/>
      <c r="D235" s="208" t="s">
        <v>217</v>
      </c>
      <c r="E235" s="217" t="s">
        <v>5</v>
      </c>
      <c r="F235" s="218" t="s">
        <v>567</v>
      </c>
      <c r="H235" s="219">
        <v>321.32</v>
      </c>
      <c r="I235" s="203"/>
      <c r="L235" s="198"/>
      <c r="M235" s="204"/>
      <c r="N235" s="205"/>
      <c r="O235" s="205"/>
      <c r="P235" s="205"/>
      <c r="Q235" s="205"/>
      <c r="R235" s="205"/>
      <c r="S235" s="205"/>
      <c r="T235" s="206"/>
      <c r="AT235" s="200" t="s">
        <v>217</v>
      </c>
      <c r="AU235" s="200" t="s">
        <v>79</v>
      </c>
      <c r="AV235" s="12" t="s">
        <v>79</v>
      </c>
      <c r="AW235" s="12" t="s">
        <v>33</v>
      </c>
      <c r="AX235" s="12" t="s">
        <v>77</v>
      </c>
      <c r="AY235" s="200" t="s">
        <v>161</v>
      </c>
    </row>
    <row r="236" spans="2:65" s="1" customFormat="1" ht="22.5" customHeight="1">
      <c r="B236" s="181"/>
      <c r="C236" s="234" t="s">
        <v>568</v>
      </c>
      <c r="D236" s="234" t="s">
        <v>513</v>
      </c>
      <c r="E236" s="235" t="s">
        <v>569</v>
      </c>
      <c r="F236" s="236" t="s">
        <v>570</v>
      </c>
      <c r="G236" s="237" t="s">
        <v>231</v>
      </c>
      <c r="H236" s="238">
        <v>82.3</v>
      </c>
      <c r="I236" s="239"/>
      <c r="J236" s="240">
        <f>ROUND(I236*H236,2)</f>
        <v>0</v>
      </c>
      <c r="K236" s="236" t="s">
        <v>5</v>
      </c>
      <c r="L236" s="241"/>
      <c r="M236" s="242" t="s">
        <v>5</v>
      </c>
      <c r="N236" s="243" t="s">
        <v>40</v>
      </c>
      <c r="O236" s="42"/>
      <c r="P236" s="191">
        <f>O236*H236</f>
        <v>0</v>
      </c>
      <c r="Q236" s="191">
        <v>0.413</v>
      </c>
      <c r="R236" s="191">
        <f>Q236*H236</f>
        <v>33.9899</v>
      </c>
      <c r="S236" s="191">
        <v>0</v>
      </c>
      <c r="T236" s="192">
        <f>S236*H236</f>
        <v>0</v>
      </c>
      <c r="AR236" s="24" t="s">
        <v>180</v>
      </c>
      <c r="AT236" s="24" t="s">
        <v>513</v>
      </c>
      <c r="AU236" s="24" t="s">
        <v>79</v>
      </c>
      <c r="AY236" s="24" t="s">
        <v>161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4" t="s">
        <v>77</v>
      </c>
      <c r="BK236" s="193">
        <f>ROUND(I236*H236,2)</f>
        <v>0</v>
      </c>
      <c r="BL236" s="24" t="s">
        <v>215</v>
      </c>
      <c r="BM236" s="24" t="s">
        <v>571</v>
      </c>
    </row>
    <row r="237" spans="2:51" s="12" customFormat="1" ht="13.5">
      <c r="B237" s="198"/>
      <c r="D237" s="208" t="s">
        <v>217</v>
      </c>
      <c r="E237" s="217" t="s">
        <v>5</v>
      </c>
      <c r="F237" s="218" t="s">
        <v>572</v>
      </c>
      <c r="H237" s="219">
        <v>82.3</v>
      </c>
      <c r="I237" s="203"/>
      <c r="L237" s="198"/>
      <c r="M237" s="204"/>
      <c r="N237" s="205"/>
      <c r="O237" s="205"/>
      <c r="P237" s="205"/>
      <c r="Q237" s="205"/>
      <c r="R237" s="205"/>
      <c r="S237" s="205"/>
      <c r="T237" s="206"/>
      <c r="AT237" s="200" t="s">
        <v>217</v>
      </c>
      <c r="AU237" s="200" t="s">
        <v>79</v>
      </c>
      <c r="AV237" s="12" t="s">
        <v>79</v>
      </c>
      <c r="AW237" s="12" t="s">
        <v>33</v>
      </c>
      <c r="AX237" s="12" t="s">
        <v>77</v>
      </c>
      <c r="AY237" s="200" t="s">
        <v>161</v>
      </c>
    </row>
    <row r="238" spans="2:65" s="1" customFormat="1" ht="22.5" customHeight="1">
      <c r="B238" s="181"/>
      <c r="C238" s="234" t="s">
        <v>573</v>
      </c>
      <c r="D238" s="234" t="s">
        <v>513</v>
      </c>
      <c r="E238" s="235" t="s">
        <v>574</v>
      </c>
      <c r="F238" s="236" t="s">
        <v>575</v>
      </c>
      <c r="G238" s="237" t="s">
        <v>231</v>
      </c>
      <c r="H238" s="238">
        <v>66.875</v>
      </c>
      <c r="I238" s="239"/>
      <c r="J238" s="240">
        <f>ROUND(I238*H238,2)</f>
        <v>0</v>
      </c>
      <c r="K238" s="236" t="s">
        <v>5</v>
      </c>
      <c r="L238" s="241"/>
      <c r="M238" s="242" t="s">
        <v>5</v>
      </c>
      <c r="N238" s="243" t="s">
        <v>40</v>
      </c>
      <c r="O238" s="42"/>
      <c r="P238" s="191">
        <f>O238*H238</f>
        <v>0</v>
      </c>
      <c r="Q238" s="191">
        <v>0.413</v>
      </c>
      <c r="R238" s="191">
        <f>Q238*H238</f>
        <v>27.619374999999998</v>
      </c>
      <c r="S238" s="191">
        <v>0</v>
      </c>
      <c r="T238" s="192">
        <f>S238*H238</f>
        <v>0</v>
      </c>
      <c r="AR238" s="24" t="s">
        <v>180</v>
      </c>
      <c r="AT238" s="24" t="s">
        <v>513</v>
      </c>
      <c r="AU238" s="24" t="s">
        <v>79</v>
      </c>
      <c r="AY238" s="24" t="s">
        <v>161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24" t="s">
        <v>77</v>
      </c>
      <c r="BK238" s="193">
        <f>ROUND(I238*H238,2)</f>
        <v>0</v>
      </c>
      <c r="BL238" s="24" t="s">
        <v>215</v>
      </c>
      <c r="BM238" s="24" t="s">
        <v>576</v>
      </c>
    </row>
    <row r="239" spans="2:51" s="12" customFormat="1" ht="13.5">
      <c r="B239" s="198"/>
      <c r="D239" s="208" t="s">
        <v>217</v>
      </c>
      <c r="E239" s="217" t="s">
        <v>5</v>
      </c>
      <c r="F239" s="218" t="s">
        <v>577</v>
      </c>
      <c r="H239" s="219">
        <v>66.875</v>
      </c>
      <c r="I239" s="203"/>
      <c r="L239" s="198"/>
      <c r="M239" s="204"/>
      <c r="N239" s="205"/>
      <c r="O239" s="205"/>
      <c r="P239" s="205"/>
      <c r="Q239" s="205"/>
      <c r="R239" s="205"/>
      <c r="S239" s="205"/>
      <c r="T239" s="206"/>
      <c r="AT239" s="200" t="s">
        <v>217</v>
      </c>
      <c r="AU239" s="200" t="s">
        <v>79</v>
      </c>
      <c r="AV239" s="12" t="s">
        <v>79</v>
      </c>
      <c r="AW239" s="12" t="s">
        <v>33</v>
      </c>
      <c r="AX239" s="12" t="s">
        <v>77</v>
      </c>
      <c r="AY239" s="200" t="s">
        <v>161</v>
      </c>
    </row>
    <row r="240" spans="2:65" s="1" customFormat="1" ht="22.5" customHeight="1">
      <c r="B240" s="181"/>
      <c r="C240" s="234" t="s">
        <v>578</v>
      </c>
      <c r="D240" s="234" t="s">
        <v>513</v>
      </c>
      <c r="E240" s="235" t="s">
        <v>579</v>
      </c>
      <c r="F240" s="236" t="s">
        <v>580</v>
      </c>
      <c r="G240" s="237" t="s">
        <v>231</v>
      </c>
      <c r="H240" s="238">
        <v>3.125</v>
      </c>
      <c r="I240" s="239"/>
      <c r="J240" s="240">
        <f>ROUND(I240*H240,2)</f>
        <v>0</v>
      </c>
      <c r="K240" s="236" t="s">
        <v>5</v>
      </c>
      <c r="L240" s="241"/>
      <c r="M240" s="242" t="s">
        <v>5</v>
      </c>
      <c r="N240" s="243" t="s">
        <v>40</v>
      </c>
      <c r="O240" s="42"/>
      <c r="P240" s="191">
        <f>O240*H240</f>
        <v>0</v>
      </c>
      <c r="Q240" s="191">
        <v>0.413</v>
      </c>
      <c r="R240" s="191">
        <f>Q240*H240</f>
        <v>1.290625</v>
      </c>
      <c r="S240" s="191">
        <v>0</v>
      </c>
      <c r="T240" s="192">
        <f>S240*H240</f>
        <v>0</v>
      </c>
      <c r="AR240" s="24" t="s">
        <v>180</v>
      </c>
      <c r="AT240" s="24" t="s">
        <v>513</v>
      </c>
      <c r="AU240" s="24" t="s">
        <v>79</v>
      </c>
      <c r="AY240" s="24" t="s">
        <v>161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4" t="s">
        <v>77</v>
      </c>
      <c r="BK240" s="193">
        <f>ROUND(I240*H240,2)</f>
        <v>0</v>
      </c>
      <c r="BL240" s="24" t="s">
        <v>215</v>
      </c>
      <c r="BM240" s="24" t="s">
        <v>581</v>
      </c>
    </row>
    <row r="241" spans="2:51" s="12" customFormat="1" ht="13.5">
      <c r="B241" s="198"/>
      <c r="D241" s="208" t="s">
        <v>217</v>
      </c>
      <c r="E241" s="217" t="s">
        <v>5</v>
      </c>
      <c r="F241" s="218" t="s">
        <v>582</v>
      </c>
      <c r="H241" s="219">
        <v>3.125</v>
      </c>
      <c r="I241" s="203"/>
      <c r="L241" s="198"/>
      <c r="M241" s="204"/>
      <c r="N241" s="205"/>
      <c r="O241" s="205"/>
      <c r="P241" s="205"/>
      <c r="Q241" s="205"/>
      <c r="R241" s="205"/>
      <c r="S241" s="205"/>
      <c r="T241" s="206"/>
      <c r="AT241" s="200" t="s">
        <v>217</v>
      </c>
      <c r="AU241" s="200" t="s">
        <v>79</v>
      </c>
      <c r="AV241" s="12" t="s">
        <v>79</v>
      </c>
      <c r="AW241" s="12" t="s">
        <v>33</v>
      </c>
      <c r="AX241" s="12" t="s">
        <v>77</v>
      </c>
      <c r="AY241" s="200" t="s">
        <v>161</v>
      </c>
    </row>
    <row r="242" spans="2:65" s="1" customFormat="1" ht="22.5" customHeight="1">
      <c r="B242" s="181"/>
      <c r="C242" s="234" t="s">
        <v>583</v>
      </c>
      <c r="D242" s="234" t="s">
        <v>513</v>
      </c>
      <c r="E242" s="235" t="s">
        <v>584</v>
      </c>
      <c r="F242" s="236" t="s">
        <v>585</v>
      </c>
      <c r="G242" s="237" t="s">
        <v>231</v>
      </c>
      <c r="H242" s="238">
        <v>9.18</v>
      </c>
      <c r="I242" s="239"/>
      <c r="J242" s="240">
        <f>ROUND(I242*H242,2)</f>
        <v>0</v>
      </c>
      <c r="K242" s="236" t="s">
        <v>5</v>
      </c>
      <c r="L242" s="241"/>
      <c r="M242" s="242" t="s">
        <v>5</v>
      </c>
      <c r="N242" s="243" t="s">
        <v>40</v>
      </c>
      <c r="O242" s="42"/>
      <c r="P242" s="191">
        <f>O242*H242</f>
        <v>0</v>
      </c>
      <c r="Q242" s="191">
        <v>0.413</v>
      </c>
      <c r="R242" s="191">
        <f>Q242*H242</f>
        <v>3.7913399999999995</v>
      </c>
      <c r="S242" s="191">
        <v>0</v>
      </c>
      <c r="T242" s="192">
        <f>S242*H242</f>
        <v>0</v>
      </c>
      <c r="AR242" s="24" t="s">
        <v>180</v>
      </c>
      <c r="AT242" s="24" t="s">
        <v>513</v>
      </c>
      <c r="AU242" s="24" t="s">
        <v>79</v>
      </c>
      <c r="AY242" s="24" t="s">
        <v>161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4" t="s">
        <v>77</v>
      </c>
      <c r="BK242" s="193">
        <f>ROUND(I242*H242,2)</f>
        <v>0</v>
      </c>
      <c r="BL242" s="24" t="s">
        <v>215</v>
      </c>
      <c r="BM242" s="24" t="s">
        <v>586</v>
      </c>
    </row>
    <row r="243" spans="2:51" s="12" customFormat="1" ht="13.5">
      <c r="B243" s="198"/>
      <c r="D243" s="208" t="s">
        <v>217</v>
      </c>
      <c r="E243" s="217" t="s">
        <v>5</v>
      </c>
      <c r="F243" s="218" t="s">
        <v>587</v>
      </c>
      <c r="H243" s="219">
        <v>9.18</v>
      </c>
      <c r="I243" s="203"/>
      <c r="L243" s="198"/>
      <c r="M243" s="204"/>
      <c r="N243" s="205"/>
      <c r="O243" s="205"/>
      <c r="P243" s="205"/>
      <c r="Q243" s="205"/>
      <c r="R243" s="205"/>
      <c r="S243" s="205"/>
      <c r="T243" s="206"/>
      <c r="AT243" s="200" t="s">
        <v>217</v>
      </c>
      <c r="AU243" s="200" t="s">
        <v>79</v>
      </c>
      <c r="AV243" s="12" t="s">
        <v>79</v>
      </c>
      <c r="AW243" s="12" t="s">
        <v>33</v>
      </c>
      <c r="AX243" s="12" t="s">
        <v>77</v>
      </c>
      <c r="AY243" s="200" t="s">
        <v>161</v>
      </c>
    </row>
    <row r="244" spans="2:65" s="1" customFormat="1" ht="22.5" customHeight="1">
      <c r="B244" s="181"/>
      <c r="C244" s="182" t="s">
        <v>588</v>
      </c>
      <c r="D244" s="182" t="s">
        <v>165</v>
      </c>
      <c r="E244" s="183" t="s">
        <v>589</v>
      </c>
      <c r="F244" s="184" t="s">
        <v>590</v>
      </c>
      <c r="G244" s="185" t="s">
        <v>236</v>
      </c>
      <c r="H244" s="186">
        <v>2.925</v>
      </c>
      <c r="I244" s="187"/>
      <c r="J244" s="188">
        <f>ROUND(I244*H244,2)</f>
        <v>0</v>
      </c>
      <c r="K244" s="184" t="s">
        <v>169</v>
      </c>
      <c r="L244" s="41"/>
      <c r="M244" s="189" t="s">
        <v>5</v>
      </c>
      <c r="N244" s="190" t="s">
        <v>40</v>
      </c>
      <c r="O244" s="42"/>
      <c r="P244" s="191">
        <f>O244*H244</f>
        <v>0</v>
      </c>
      <c r="Q244" s="191">
        <v>2.45343</v>
      </c>
      <c r="R244" s="191">
        <f>Q244*H244</f>
        <v>7.1762827499999995</v>
      </c>
      <c r="S244" s="191">
        <v>0</v>
      </c>
      <c r="T244" s="192">
        <f>S244*H244</f>
        <v>0</v>
      </c>
      <c r="AR244" s="24" t="s">
        <v>215</v>
      </c>
      <c r="AT244" s="24" t="s">
        <v>165</v>
      </c>
      <c r="AU244" s="24" t="s">
        <v>79</v>
      </c>
      <c r="AY244" s="24" t="s">
        <v>161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4" t="s">
        <v>77</v>
      </c>
      <c r="BK244" s="193">
        <f>ROUND(I244*H244,2)</f>
        <v>0</v>
      </c>
      <c r="BL244" s="24" t="s">
        <v>215</v>
      </c>
      <c r="BM244" s="24" t="s">
        <v>591</v>
      </c>
    </row>
    <row r="245" spans="2:51" s="12" customFormat="1" ht="13.5">
      <c r="B245" s="198"/>
      <c r="D245" s="208" t="s">
        <v>217</v>
      </c>
      <c r="E245" s="217" t="s">
        <v>5</v>
      </c>
      <c r="F245" s="218" t="s">
        <v>592</v>
      </c>
      <c r="H245" s="219">
        <v>2.925</v>
      </c>
      <c r="I245" s="203"/>
      <c r="L245" s="198"/>
      <c r="M245" s="204"/>
      <c r="N245" s="205"/>
      <c r="O245" s="205"/>
      <c r="P245" s="205"/>
      <c r="Q245" s="205"/>
      <c r="R245" s="205"/>
      <c r="S245" s="205"/>
      <c r="T245" s="206"/>
      <c r="AT245" s="200" t="s">
        <v>217</v>
      </c>
      <c r="AU245" s="200" t="s">
        <v>79</v>
      </c>
      <c r="AV245" s="12" t="s">
        <v>79</v>
      </c>
      <c r="AW245" s="12" t="s">
        <v>33</v>
      </c>
      <c r="AX245" s="12" t="s">
        <v>77</v>
      </c>
      <c r="AY245" s="200" t="s">
        <v>161</v>
      </c>
    </row>
    <row r="246" spans="2:65" s="1" customFormat="1" ht="22.5" customHeight="1">
      <c r="B246" s="181"/>
      <c r="C246" s="182" t="s">
        <v>593</v>
      </c>
      <c r="D246" s="182" t="s">
        <v>165</v>
      </c>
      <c r="E246" s="183" t="s">
        <v>594</v>
      </c>
      <c r="F246" s="184" t="s">
        <v>595</v>
      </c>
      <c r="G246" s="185" t="s">
        <v>214</v>
      </c>
      <c r="H246" s="186">
        <v>13</v>
      </c>
      <c r="I246" s="187"/>
      <c r="J246" s="188">
        <f>ROUND(I246*H246,2)</f>
        <v>0</v>
      </c>
      <c r="K246" s="184" t="s">
        <v>169</v>
      </c>
      <c r="L246" s="41"/>
      <c r="M246" s="189" t="s">
        <v>5</v>
      </c>
      <c r="N246" s="190" t="s">
        <v>40</v>
      </c>
      <c r="O246" s="42"/>
      <c r="P246" s="191">
        <f>O246*H246</f>
        <v>0</v>
      </c>
      <c r="Q246" s="191">
        <v>0.0031</v>
      </c>
      <c r="R246" s="191">
        <f>Q246*H246</f>
        <v>0.040299999999999996</v>
      </c>
      <c r="S246" s="191">
        <v>0</v>
      </c>
      <c r="T246" s="192">
        <f>S246*H246</f>
        <v>0</v>
      </c>
      <c r="AR246" s="24" t="s">
        <v>215</v>
      </c>
      <c r="AT246" s="24" t="s">
        <v>165</v>
      </c>
      <c r="AU246" s="24" t="s">
        <v>79</v>
      </c>
      <c r="AY246" s="24" t="s">
        <v>161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4" t="s">
        <v>77</v>
      </c>
      <c r="BK246" s="193">
        <f>ROUND(I246*H246,2)</f>
        <v>0</v>
      </c>
      <c r="BL246" s="24" t="s">
        <v>215</v>
      </c>
      <c r="BM246" s="24" t="s">
        <v>596</v>
      </c>
    </row>
    <row r="247" spans="2:65" s="1" customFormat="1" ht="22.5" customHeight="1">
      <c r="B247" s="181"/>
      <c r="C247" s="182" t="s">
        <v>597</v>
      </c>
      <c r="D247" s="182" t="s">
        <v>165</v>
      </c>
      <c r="E247" s="183" t="s">
        <v>598</v>
      </c>
      <c r="F247" s="184" t="s">
        <v>599</v>
      </c>
      <c r="G247" s="185" t="s">
        <v>214</v>
      </c>
      <c r="H247" s="186">
        <v>13</v>
      </c>
      <c r="I247" s="187"/>
      <c r="J247" s="188">
        <f>ROUND(I247*H247,2)</f>
        <v>0</v>
      </c>
      <c r="K247" s="184" t="s">
        <v>169</v>
      </c>
      <c r="L247" s="41"/>
      <c r="M247" s="189" t="s">
        <v>5</v>
      </c>
      <c r="N247" s="190" t="s">
        <v>40</v>
      </c>
      <c r="O247" s="42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24" t="s">
        <v>215</v>
      </c>
      <c r="AT247" s="24" t="s">
        <v>165</v>
      </c>
      <c r="AU247" s="24" t="s">
        <v>79</v>
      </c>
      <c r="AY247" s="24" t="s">
        <v>161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4" t="s">
        <v>77</v>
      </c>
      <c r="BK247" s="193">
        <f>ROUND(I247*H247,2)</f>
        <v>0</v>
      </c>
      <c r="BL247" s="24" t="s">
        <v>215</v>
      </c>
      <c r="BM247" s="24" t="s">
        <v>600</v>
      </c>
    </row>
    <row r="248" spans="2:65" s="1" customFormat="1" ht="31.5" customHeight="1">
      <c r="B248" s="181"/>
      <c r="C248" s="182" t="s">
        <v>601</v>
      </c>
      <c r="D248" s="182" t="s">
        <v>165</v>
      </c>
      <c r="E248" s="183" t="s">
        <v>602</v>
      </c>
      <c r="F248" s="184" t="s">
        <v>603</v>
      </c>
      <c r="G248" s="185" t="s">
        <v>214</v>
      </c>
      <c r="H248" s="186">
        <v>13</v>
      </c>
      <c r="I248" s="187"/>
      <c r="J248" s="188">
        <f>ROUND(I248*H248,2)</f>
        <v>0</v>
      </c>
      <c r="K248" s="184" t="s">
        <v>169</v>
      </c>
      <c r="L248" s="41"/>
      <c r="M248" s="189" t="s">
        <v>5</v>
      </c>
      <c r="N248" s="190" t="s">
        <v>40</v>
      </c>
      <c r="O248" s="42"/>
      <c r="P248" s="191">
        <f>O248*H248</f>
        <v>0</v>
      </c>
      <c r="Q248" s="191">
        <v>0.00851</v>
      </c>
      <c r="R248" s="191">
        <f>Q248*H248</f>
        <v>0.11063</v>
      </c>
      <c r="S248" s="191">
        <v>0</v>
      </c>
      <c r="T248" s="192">
        <f>S248*H248</f>
        <v>0</v>
      </c>
      <c r="AR248" s="24" t="s">
        <v>215</v>
      </c>
      <c r="AT248" s="24" t="s">
        <v>165</v>
      </c>
      <c r="AU248" s="24" t="s">
        <v>79</v>
      </c>
      <c r="AY248" s="24" t="s">
        <v>161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4" t="s">
        <v>77</v>
      </c>
      <c r="BK248" s="193">
        <f>ROUND(I248*H248,2)</f>
        <v>0</v>
      </c>
      <c r="BL248" s="24" t="s">
        <v>215</v>
      </c>
      <c r="BM248" s="24" t="s">
        <v>604</v>
      </c>
    </row>
    <row r="249" spans="2:65" s="1" customFormat="1" ht="22.5" customHeight="1">
      <c r="B249" s="181"/>
      <c r="C249" s="182" t="s">
        <v>605</v>
      </c>
      <c r="D249" s="182" t="s">
        <v>165</v>
      </c>
      <c r="E249" s="183" t="s">
        <v>606</v>
      </c>
      <c r="F249" s="184" t="s">
        <v>607</v>
      </c>
      <c r="G249" s="185" t="s">
        <v>251</v>
      </c>
      <c r="H249" s="186">
        <v>0.15</v>
      </c>
      <c r="I249" s="187"/>
      <c r="J249" s="188">
        <f>ROUND(I249*H249,2)</f>
        <v>0</v>
      </c>
      <c r="K249" s="184" t="s">
        <v>169</v>
      </c>
      <c r="L249" s="41"/>
      <c r="M249" s="189" t="s">
        <v>5</v>
      </c>
      <c r="N249" s="190" t="s">
        <v>40</v>
      </c>
      <c r="O249" s="42"/>
      <c r="P249" s="191">
        <f>O249*H249</f>
        <v>0</v>
      </c>
      <c r="Q249" s="191">
        <v>1.05306</v>
      </c>
      <c r="R249" s="191">
        <f>Q249*H249</f>
        <v>0.15795900000000002</v>
      </c>
      <c r="S249" s="191">
        <v>0</v>
      </c>
      <c r="T249" s="192">
        <f>S249*H249</f>
        <v>0</v>
      </c>
      <c r="AR249" s="24" t="s">
        <v>215</v>
      </c>
      <c r="AT249" s="24" t="s">
        <v>165</v>
      </c>
      <c r="AU249" s="24" t="s">
        <v>79</v>
      </c>
      <c r="AY249" s="24" t="s">
        <v>161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24" t="s">
        <v>77</v>
      </c>
      <c r="BK249" s="193">
        <f>ROUND(I249*H249,2)</f>
        <v>0</v>
      </c>
      <c r="BL249" s="24" t="s">
        <v>215</v>
      </c>
      <c r="BM249" s="24" t="s">
        <v>608</v>
      </c>
    </row>
    <row r="250" spans="2:51" s="12" customFormat="1" ht="13.5">
      <c r="B250" s="198"/>
      <c r="D250" s="208" t="s">
        <v>217</v>
      </c>
      <c r="E250" s="217" t="s">
        <v>5</v>
      </c>
      <c r="F250" s="218" t="s">
        <v>609</v>
      </c>
      <c r="H250" s="219">
        <v>0.15</v>
      </c>
      <c r="I250" s="203"/>
      <c r="L250" s="198"/>
      <c r="M250" s="204"/>
      <c r="N250" s="205"/>
      <c r="O250" s="205"/>
      <c r="P250" s="205"/>
      <c r="Q250" s="205"/>
      <c r="R250" s="205"/>
      <c r="S250" s="205"/>
      <c r="T250" s="206"/>
      <c r="AT250" s="200" t="s">
        <v>217</v>
      </c>
      <c r="AU250" s="200" t="s">
        <v>79</v>
      </c>
      <c r="AV250" s="12" t="s">
        <v>79</v>
      </c>
      <c r="AW250" s="12" t="s">
        <v>33</v>
      </c>
      <c r="AX250" s="12" t="s">
        <v>77</v>
      </c>
      <c r="AY250" s="200" t="s">
        <v>161</v>
      </c>
    </row>
    <row r="251" spans="2:65" s="1" customFormat="1" ht="22.5" customHeight="1">
      <c r="B251" s="181"/>
      <c r="C251" s="182" t="s">
        <v>610</v>
      </c>
      <c r="D251" s="182" t="s">
        <v>165</v>
      </c>
      <c r="E251" s="183" t="s">
        <v>611</v>
      </c>
      <c r="F251" s="184" t="s">
        <v>612</v>
      </c>
      <c r="G251" s="185" t="s">
        <v>416</v>
      </c>
      <c r="H251" s="186">
        <v>4</v>
      </c>
      <c r="I251" s="187"/>
      <c r="J251" s="188">
        <f>ROUND(I251*H251,2)</f>
        <v>0</v>
      </c>
      <c r="K251" s="184" t="s">
        <v>169</v>
      </c>
      <c r="L251" s="41"/>
      <c r="M251" s="189" t="s">
        <v>5</v>
      </c>
      <c r="N251" s="190" t="s">
        <v>40</v>
      </c>
      <c r="O251" s="42"/>
      <c r="P251" s="191">
        <f>O251*H251</f>
        <v>0</v>
      </c>
      <c r="Q251" s="191">
        <v>0.059</v>
      </c>
      <c r="R251" s="191">
        <f>Q251*H251</f>
        <v>0.236</v>
      </c>
      <c r="S251" s="191">
        <v>0</v>
      </c>
      <c r="T251" s="192">
        <f>S251*H251</f>
        <v>0</v>
      </c>
      <c r="AR251" s="24" t="s">
        <v>215</v>
      </c>
      <c r="AT251" s="24" t="s">
        <v>165</v>
      </c>
      <c r="AU251" s="24" t="s">
        <v>79</v>
      </c>
      <c r="AY251" s="24" t="s">
        <v>161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77</v>
      </c>
      <c r="BK251" s="193">
        <f>ROUND(I251*H251,2)</f>
        <v>0</v>
      </c>
      <c r="BL251" s="24" t="s">
        <v>215</v>
      </c>
      <c r="BM251" s="24" t="s">
        <v>613</v>
      </c>
    </row>
    <row r="252" spans="2:65" s="1" customFormat="1" ht="22.5" customHeight="1">
      <c r="B252" s="181"/>
      <c r="C252" s="182" t="s">
        <v>614</v>
      </c>
      <c r="D252" s="182" t="s">
        <v>165</v>
      </c>
      <c r="E252" s="183" t="s">
        <v>615</v>
      </c>
      <c r="F252" s="184" t="s">
        <v>616</v>
      </c>
      <c r="G252" s="185" t="s">
        <v>251</v>
      </c>
      <c r="H252" s="186">
        <v>0.094</v>
      </c>
      <c r="I252" s="187"/>
      <c r="J252" s="188">
        <f>ROUND(I252*H252,2)</f>
        <v>0</v>
      </c>
      <c r="K252" s="184" t="s">
        <v>169</v>
      </c>
      <c r="L252" s="41"/>
      <c r="M252" s="189" t="s">
        <v>5</v>
      </c>
      <c r="N252" s="190" t="s">
        <v>40</v>
      </c>
      <c r="O252" s="42"/>
      <c r="P252" s="191">
        <f>O252*H252</f>
        <v>0</v>
      </c>
      <c r="Q252" s="191">
        <v>0.01954</v>
      </c>
      <c r="R252" s="191">
        <f>Q252*H252</f>
        <v>0.0018367599999999998</v>
      </c>
      <c r="S252" s="191">
        <v>0</v>
      </c>
      <c r="T252" s="192">
        <f>S252*H252</f>
        <v>0</v>
      </c>
      <c r="AR252" s="24" t="s">
        <v>215</v>
      </c>
      <c r="AT252" s="24" t="s">
        <v>165</v>
      </c>
      <c r="AU252" s="24" t="s">
        <v>79</v>
      </c>
      <c r="AY252" s="24" t="s">
        <v>161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4" t="s">
        <v>77</v>
      </c>
      <c r="BK252" s="193">
        <f>ROUND(I252*H252,2)</f>
        <v>0</v>
      </c>
      <c r="BL252" s="24" t="s">
        <v>215</v>
      </c>
      <c r="BM252" s="24" t="s">
        <v>617</v>
      </c>
    </row>
    <row r="253" spans="2:51" s="12" customFormat="1" ht="13.5">
      <c r="B253" s="198"/>
      <c r="D253" s="208" t="s">
        <v>217</v>
      </c>
      <c r="E253" s="217" t="s">
        <v>5</v>
      </c>
      <c r="F253" s="218" t="s">
        <v>618</v>
      </c>
      <c r="H253" s="219">
        <v>0.094</v>
      </c>
      <c r="I253" s="203"/>
      <c r="L253" s="198"/>
      <c r="M253" s="204"/>
      <c r="N253" s="205"/>
      <c r="O253" s="205"/>
      <c r="P253" s="205"/>
      <c r="Q253" s="205"/>
      <c r="R253" s="205"/>
      <c r="S253" s="205"/>
      <c r="T253" s="206"/>
      <c r="AT253" s="200" t="s">
        <v>217</v>
      </c>
      <c r="AU253" s="200" t="s">
        <v>79</v>
      </c>
      <c r="AV253" s="12" t="s">
        <v>79</v>
      </c>
      <c r="AW253" s="12" t="s">
        <v>33</v>
      </c>
      <c r="AX253" s="12" t="s">
        <v>77</v>
      </c>
      <c r="AY253" s="200" t="s">
        <v>161</v>
      </c>
    </row>
    <row r="254" spans="2:65" s="1" customFormat="1" ht="22.5" customHeight="1">
      <c r="B254" s="181"/>
      <c r="C254" s="234" t="s">
        <v>619</v>
      </c>
      <c r="D254" s="234" t="s">
        <v>513</v>
      </c>
      <c r="E254" s="235" t="s">
        <v>620</v>
      </c>
      <c r="F254" s="236" t="s">
        <v>621</v>
      </c>
      <c r="G254" s="237" t="s">
        <v>251</v>
      </c>
      <c r="H254" s="238">
        <v>0.094</v>
      </c>
      <c r="I254" s="239"/>
      <c r="J254" s="240">
        <f>ROUND(I254*H254,2)</f>
        <v>0</v>
      </c>
      <c r="K254" s="236" t="s">
        <v>169</v>
      </c>
      <c r="L254" s="241"/>
      <c r="M254" s="242" t="s">
        <v>5</v>
      </c>
      <c r="N254" s="243" t="s">
        <v>40</v>
      </c>
      <c r="O254" s="42"/>
      <c r="P254" s="191">
        <f>O254*H254</f>
        <v>0</v>
      </c>
      <c r="Q254" s="191">
        <v>1</v>
      </c>
      <c r="R254" s="191">
        <f>Q254*H254</f>
        <v>0.094</v>
      </c>
      <c r="S254" s="191">
        <v>0</v>
      </c>
      <c r="T254" s="192">
        <f>S254*H254</f>
        <v>0</v>
      </c>
      <c r="AR254" s="24" t="s">
        <v>180</v>
      </c>
      <c r="AT254" s="24" t="s">
        <v>513</v>
      </c>
      <c r="AU254" s="24" t="s">
        <v>79</v>
      </c>
      <c r="AY254" s="24" t="s">
        <v>161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4" t="s">
        <v>77</v>
      </c>
      <c r="BK254" s="193">
        <f>ROUND(I254*H254,2)</f>
        <v>0</v>
      </c>
      <c r="BL254" s="24" t="s">
        <v>215</v>
      </c>
      <c r="BM254" s="24" t="s">
        <v>622</v>
      </c>
    </row>
    <row r="255" spans="2:47" s="1" customFormat="1" ht="27">
      <c r="B255" s="41"/>
      <c r="D255" s="208" t="s">
        <v>623</v>
      </c>
      <c r="F255" s="244" t="s">
        <v>624</v>
      </c>
      <c r="I255" s="245"/>
      <c r="L255" s="41"/>
      <c r="M255" s="246"/>
      <c r="N255" s="42"/>
      <c r="O255" s="42"/>
      <c r="P255" s="42"/>
      <c r="Q255" s="42"/>
      <c r="R255" s="42"/>
      <c r="S255" s="42"/>
      <c r="T255" s="70"/>
      <c r="AT255" s="24" t="s">
        <v>623</v>
      </c>
      <c r="AU255" s="24" t="s">
        <v>79</v>
      </c>
    </row>
    <row r="256" spans="2:65" s="1" customFormat="1" ht="22.5" customHeight="1">
      <c r="B256" s="181"/>
      <c r="C256" s="182" t="s">
        <v>625</v>
      </c>
      <c r="D256" s="182" t="s">
        <v>165</v>
      </c>
      <c r="E256" s="183" t="s">
        <v>626</v>
      </c>
      <c r="F256" s="184" t="s">
        <v>627</v>
      </c>
      <c r="G256" s="185" t="s">
        <v>251</v>
      </c>
      <c r="H256" s="186">
        <v>0.712</v>
      </c>
      <c r="I256" s="187"/>
      <c r="J256" s="188">
        <f>ROUND(I256*H256,2)</f>
        <v>0</v>
      </c>
      <c r="K256" s="184" t="s">
        <v>169</v>
      </c>
      <c r="L256" s="41"/>
      <c r="M256" s="189" t="s">
        <v>5</v>
      </c>
      <c r="N256" s="190" t="s">
        <v>40</v>
      </c>
      <c r="O256" s="42"/>
      <c r="P256" s="191">
        <f>O256*H256</f>
        <v>0</v>
      </c>
      <c r="Q256" s="191">
        <v>0.01709</v>
      </c>
      <c r="R256" s="191">
        <f>Q256*H256</f>
        <v>0.01216808</v>
      </c>
      <c r="S256" s="191">
        <v>0</v>
      </c>
      <c r="T256" s="192">
        <f>S256*H256</f>
        <v>0</v>
      </c>
      <c r="AR256" s="24" t="s">
        <v>215</v>
      </c>
      <c r="AT256" s="24" t="s">
        <v>165</v>
      </c>
      <c r="AU256" s="24" t="s">
        <v>79</v>
      </c>
      <c r="AY256" s="24" t="s">
        <v>161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4" t="s">
        <v>77</v>
      </c>
      <c r="BK256" s="193">
        <f>ROUND(I256*H256,2)</f>
        <v>0</v>
      </c>
      <c r="BL256" s="24" t="s">
        <v>215</v>
      </c>
      <c r="BM256" s="24" t="s">
        <v>628</v>
      </c>
    </row>
    <row r="257" spans="2:51" s="12" customFormat="1" ht="13.5">
      <c r="B257" s="198"/>
      <c r="D257" s="199" t="s">
        <v>217</v>
      </c>
      <c r="E257" s="200" t="s">
        <v>5</v>
      </c>
      <c r="F257" s="201" t="s">
        <v>629</v>
      </c>
      <c r="H257" s="202">
        <v>0.566</v>
      </c>
      <c r="I257" s="203"/>
      <c r="L257" s="198"/>
      <c r="M257" s="204"/>
      <c r="N257" s="205"/>
      <c r="O257" s="205"/>
      <c r="P257" s="205"/>
      <c r="Q257" s="205"/>
      <c r="R257" s="205"/>
      <c r="S257" s="205"/>
      <c r="T257" s="206"/>
      <c r="AT257" s="200" t="s">
        <v>217</v>
      </c>
      <c r="AU257" s="200" t="s">
        <v>79</v>
      </c>
      <c r="AV257" s="12" t="s">
        <v>79</v>
      </c>
      <c r="AW257" s="12" t="s">
        <v>33</v>
      </c>
      <c r="AX257" s="12" t="s">
        <v>69</v>
      </c>
      <c r="AY257" s="200" t="s">
        <v>161</v>
      </c>
    </row>
    <row r="258" spans="2:51" s="12" customFormat="1" ht="13.5">
      <c r="B258" s="198"/>
      <c r="D258" s="199" t="s">
        <v>217</v>
      </c>
      <c r="E258" s="200" t="s">
        <v>5</v>
      </c>
      <c r="F258" s="201" t="s">
        <v>630</v>
      </c>
      <c r="H258" s="202">
        <v>0.146</v>
      </c>
      <c r="I258" s="203"/>
      <c r="L258" s="198"/>
      <c r="M258" s="204"/>
      <c r="N258" s="205"/>
      <c r="O258" s="205"/>
      <c r="P258" s="205"/>
      <c r="Q258" s="205"/>
      <c r="R258" s="205"/>
      <c r="S258" s="205"/>
      <c r="T258" s="206"/>
      <c r="AT258" s="200" t="s">
        <v>217</v>
      </c>
      <c r="AU258" s="200" t="s">
        <v>79</v>
      </c>
      <c r="AV258" s="12" t="s">
        <v>79</v>
      </c>
      <c r="AW258" s="12" t="s">
        <v>33</v>
      </c>
      <c r="AX258" s="12" t="s">
        <v>69</v>
      </c>
      <c r="AY258" s="200" t="s">
        <v>161</v>
      </c>
    </row>
    <row r="259" spans="2:51" s="13" customFormat="1" ht="13.5">
      <c r="B259" s="207"/>
      <c r="D259" s="208" t="s">
        <v>217</v>
      </c>
      <c r="E259" s="209" t="s">
        <v>5</v>
      </c>
      <c r="F259" s="210" t="s">
        <v>220</v>
      </c>
      <c r="H259" s="211">
        <v>0.712</v>
      </c>
      <c r="I259" s="212"/>
      <c r="L259" s="207"/>
      <c r="M259" s="213"/>
      <c r="N259" s="214"/>
      <c r="O259" s="214"/>
      <c r="P259" s="214"/>
      <c r="Q259" s="214"/>
      <c r="R259" s="214"/>
      <c r="S259" s="214"/>
      <c r="T259" s="215"/>
      <c r="AT259" s="216" t="s">
        <v>217</v>
      </c>
      <c r="AU259" s="216" t="s">
        <v>79</v>
      </c>
      <c r="AV259" s="13" t="s">
        <v>215</v>
      </c>
      <c r="AW259" s="13" t="s">
        <v>33</v>
      </c>
      <c r="AX259" s="13" t="s">
        <v>77</v>
      </c>
      <c r="AY259" s="216" t="s">
        <v>161</v>
      </c>
    </row>
    <row r="260" spans="2:65" s="1" customFormat="1" ht="22.5" customHeight="1">
      <c r="B260" s="181"/>
      <c r="C260" s="234" t="s">
        <v>631</v>
      </c>
      <c r="D260" s="234" t="s">
        <v>513</v>
      </c>
      <c r="E260" s="235" t="s">
        <v>632</v>
      </c>
      <c r="F260" s="236" t="s">
        <v>633</v>
      </c>
      <c r="G260" s="237" t="s">
        <v>251</v>
      </c>
      <c r="H260" s="238">
        <v>0.146</v>
      </c>
      <c r="I260" s="239"/>
      <c r="J260" s="240">
        <f>ROUND(I260*H260,2)</f>
        <v>0</v>
      </c>
      <c r="K260" s="236" t="s">
        <v>169</v>
      </c>
      <c r="L260" s="241"/>
      <c r="M260" s="242" t="s">
        <v>5</v>
      </c>
      <c r="N260" s="243" t="s">
        <v>40</v>
      </c>
      <c r="O260" s="42"/>
      <c r="P260" s="191">
        <f>O260*H260</f>
        <v>0</v>
      </c>
      <c r="Q260" s="191">
        <v>1</v>
      </c>
      <c r="R260" s="191">
        <f>Q260*H260</f>
        <v>0.146</v>
      </c>
      <c r="S260" s="191">
        <v>0</v>
      </c>
      <c r="T260" s="192">
        <f>S260*H260</f>
        <v>0</v>
      </c>
      <c r="AR260" s="24" t="s">
        <v>180</v>
      </c>
      <c r="AT260" s="24" t="s">
        <v>513</v>
      </c>
      <c r="AU260" s="24" t="s">
        <v>79</v>
      </c>
      <c r="AY260" s="24" t="s">
        <v>161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4" t="s">
        <v>77</v>
      </c>
      <c r="BK260" s="193">
        <f>ROUND(I260*H260,2)</f>
        <v>0</v>
      </c>
      <c r="BL260" s="24" t="s">
        <v>215</v>
      </c>
      <c r="BM260" s="24" t="s">
        <v>634</v>
      </c>
    </row>
    <row r="261" spans="2:47" s="1" customFormat="1" ht="27">
      <c r="B261" s="41"/>
      <c r="D261" s="208" t="s">
        <v>623</v>
      </c>
      <c r="F261" s="244" t="s">
        <v>635</v>
      </c>
      <c r="I261" s="245"/>
      <c r="L261" s="41"/>
      <c r="M261" s="246"/>
      <c r="N261" s="42"/>
      <c r="O261" s="42"/>
      <c r="P261" s="42"/>
      <c r="Q261" s="42"/>
      <c r="R261" s="42"/>
      <c r="S261" s="42"/>
      <c r="T261" s="70"/>
      <c r="AT261" s="24" t="s">
        <v>623</v>
      </c>
      <c r="AU261" s="24" t="s">
        <v>79</v>
      </c>
    </row>
    <row r="262" spans="2:65" s="1" customFormat="1" ht="22.5" customHeight="1">
      <c r="B262" s="181"/>
      <c r="C262" s="234" t="s">
        <v>636</v>
      </c>
      <c r="D262" s="234" t="s">
        <v>513</v>
      </c>
      <c r="E262" s="235" t="s">
        <v>637</v>
      </c>
      <c r="F262" s="236" t="s">
        <v>638</v>
      </c>
      <c r="G262" s="237" t="s">
        <v>251</v>
      </c>
      <c r="H262" s="238">
        <v>0.566</v>
      </c>
      <c r="I262" s="239"/>
      <c r="J262" s="240">
        <f>ROUND(I262*H262,2)</f>
        <v>0</v>
      </c>
      <c r="K262" s="236" t="s">
        <v>169</v>
      </c>
      <c r="L262" s="241"/>
      <c r="M262" s="242" t="s">
        <v>5</v>
      </c>
      <c r="N262" s="243" t="s">
        <v>40</v>
      </c>
      <c r="O262" s="42"/>
      <c r="P262" s="191">
        <f>O262*H262</f>
        <v>0</v>
      </c>
      <c r="Q262" s="191">
        <v>1</v>
      </c>
      <c r="R262" s="191">
        <f>Q262*H262</f>
        <v>0.566</v>
      </c>
      <c r="S262" s="191">
        <v>0</v>
      </c>
      <c r="T262" s="192">
        <f>S262*H262</f>
        <v>0</v>
      </c>
      <c r="AR262" s="24" t="s">
        <v>180</v>
      </c>
      <c r="AT262" s="24" t="s">
        <v>513</v>
      </c>
      <c r="AU262" s="24" t="s">
        <v>79</v>
      </c>
      <c r="AY262" s="24" t="s">
        <v>161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4" t="s">
        <v>77</v>
      </c>
      <c r="BK262" s="193">
        <f>ROUND(I262*H262,2)</f>
        <v>0</v>
      </c>
      <c r="BL262" s="24" t="s">
        <v>215</v>
      </c>
      <c r="BM262" s="24" t="s">
        <v>639</v>
      </c>
    </row>
    <row r="263" spans="2:47" s="1" customFormat="1" ht="27">
      <c r="B263" s="41"/>
      <c r="D263" s="199" t="s">
        <v>623</v>
      </c>
      <c r="F263" s="247" t="s">
        <v>640</v>
      </c>
      <c r="I263" s="245"/>
      <c r="L263" s="41"/>
      <c r="M263" s="246"/>
      <c r="N263" s="42"/>
      <c r="O263" s="42"/>
      <c r="P263" s="42"/>
      <c r="Q263" s="42"/>
      <c r="R263" s="42"/>
      <c r="S263" s="42"/>
      <c r="T263" s="70"/>
      <c r="AT263" s="24" t="s">
        <v>623</v>
      </c>
      <c r="AU263" s="24" t="s">
        <v>79</v>
      </c>
    </row>
    <row r="264" spans="2:51" s="12" customFormat="1" ht="13.5">
      <c r="B264" s="198"/>
      <c r="D264" s="208" t="s">
        <v>217</v>
      </c>
      <c r="E264" s="217" t="s">
        <v>5</v>
      </c>
      <c r="F264" s="218" t="s">
        <v>641</v>
      </c>
      <c r="H264" s="219">
        <v>0.566</v>
      </c>
      <c r="I264" s="203"/>
      <c r="L264" s="198"/>
      <c r="M264" s="204"/>
      <c r="N264" s="205"/>
      <c r="O264" s="205"/>
      <c r="P264" s="205"/>
      <c r="Q264" s="205"/>
      <c r="R264" s="205"/>
      <c r="S264" s="205"/>
      <c r="T264" s="206"/>
      <c r="AT264" s="200" t="s">
        <v>217</v>
      </c>
      <c r="AU264" s="200" t="s">
        <v>79</v>
      </c>
      <c r="AV264" s="12" t="s">
        <v>79</v>
      </c>
      <c r="AW264" s="12" t="s">
        <v>33</v>
      </c>
      <c r="AX264" s="12" t="s">
        <v>77</v>
      </c>
      <c r="AY264" s="200" t="s">
        <v>161</v>
      </c>
    </row>
    <row r="265" spans="2:65" s="1" customFormat="1" ht="22.5" customHeight="1">
      <c r="B265" s="181"/>
      <c r="C265" s="182" t="s">
        <v>642</v>
      </c>
      <c r="D265" s="182" t="s">
        <v>165</v>
      </c>
      <c r="E265" s="183" t="s">
        <v>643</v>
      </c>
      <c r="F265" s="184" t="s">
        <v>644</v>
      </c>
      <c r="G265" s="185" t="s">
        <v>251</v>
      </c>
      <c r="H265" s="186">
        <v>2.905</v>
      </c>
      <c r="I265" s="187"/>
      <c r="J265" s="188">
        <f>ROUND(I265*H265,2)</f>
        <v>0</v>
      </c>
      <c r="K265" s="184" t="s">
        <v>169</v>
      </c>
      <c r="L265" s="41"/>
      <c r="M265" s="189" t="s">
        <v>5</v>
      </c>
      <c r="N265" s="190" t="s">
        <v>40</v>
      </c>
      <c r="O265" s="42"/>
      <c r="P265" s="191">
        <f>O265*H265</f>
        <v>0</v>
      </c>
      <c r="Q265" s="191">
        <v>0.01221</v>
      </c>
      <c r="R265" s="191">
        <f>Q265*H265</f>
        <v>0.035470049999999996</v>
      </c>
      <c r="S265" s="191">
        <v>0</v>
      </c>
      <c r="T265" s="192">
        <f>S265*H265</f>
        <v>0</v>
      </c>
      <c r="AR265" s="24" t="s">
        <v>215</v>
      </c>
      <c r="AT265" s="24" t="s">
        <v>165</v>
      </c>
      <c r="AU265" s="24" t="s">
        <v>79</v>
      </c>
      <c r="AY265" s="24" t="s">
        <v>161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24" t="s">
        <v>77</v>
      </c>
      <c r="BK265" s="193">
        <f>ROUND(I265*H265,2)</f>
        <v>0</v>
      </c>
      <c r="BL265" s="24" t="s">
        <v>215</v>
      </c>
      <c r="BM265" s="24" t="s">
        <v>645</v>
      </c>
    </row>
    <row r="266" spans="2:51" s="12" customFormat="1" ht="13.5">
      <c r="B266" s="198"/>
      <c r="D266" s="208" t="s">
        <v>217</v>
      </c>
      <c r="E266" s="217" t="s">
        <v>5</v>
      </c>
      <c r="F266" s="218" t="s">
        <v>646</v>
      </c>
      <c r="H266" s="219">
        <v>2.905</v>
      </c>
      <c r="I266" s="203"/>
      <c r="L266" s="198"/>
      <c r="M266" s="204"/>
      <c r="N266" s="205"/>
      <c r="O266" s="205"/>
      <c r="P266" s="205"/>
      <c r="Q266" s="205"/>
      <c r="R266" s="205"/>
      <c r="S266" s="205"/>
      <c r="T266" s="206"/>
      <c r="AT266" s="200" t="s">
        <v>217</v>
      </c>
      <c r="AU266" s="200" t="s">
        <v>79</v>
      </c>
      <c r="AV266" s="12" t="s">
        <v>79</v>
      </c>
      <c r="AW266" s="12" t="s">
        <v>33</v>
      </c>
      <c r="AX266" s="12" t="s">
        <v>77</v>
      </c>
      <c r="AY266" s="200" t="s">
        <v>161</v>
      </c>
    </row>
    <row r="267" spans="2:65" s="1" customFormat="1" ht="22.5" customHeight="1">
      <c r="B267" s="181"/>
      <c r="C267" s="234" t="s">
        <v>647</v>
      </c>
      <c r="D267" s="234" t="s">
        <v>513</v>
      </c>
      <c r="E267" s="235" t="s">
        <v>648</v>
      </c>
      <c r="F267" s="236" t="s">
        <v>649</v>
      </c>
      <c r="G267" s="237" t="s">
        <v>251</v>
      </c>
      <c r="H267" s="238">
        <v>2.905</v>
      </c>
      <c r="I267" s="239"/>
      <c r="J267" s="240">
        <f>ROUND(I267*H267,2)</f>
        <v>0</v>
      </c>
      <c r="K267" s="236" t="s">
        <v>169</v>
      </c>
      <c r="L267" s="241"/>
      <c r="M267" s="242" t="s">
        <v>5</v>
      </c>
      <c r="N267" s="243" t="s">
        <v>40</v>
      </c>
      <c r="O267" s="42"/>
      <c r="P267" s="191">
        <f>O267*H267</f>
        <v>0</v>
      </c>
      <c r="Q267" s="191">
        <v>1</v>
      </c>
      <c r="R267" s="191">
        <f>Q267*H267</f>
        <v>2.905</v>
      </c>
      <c r="S267" s="191">
        <v>0</v>
      </c>
      <c r="T267" s="192">
        <f>S267*H267</f>
        <v>0</v>
      </c>
      <c r="AR267" s="24" t="s">
        <v>180</v>
      </c>
      <c r="AT267" s="24" t="s">
        <v>513</v>
      </c>
      <c r="AU267" s="24" t="s">
        <v>79</v>
      </c>
      <c r="AY267" s="24" t="s">
        <v>161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24" t="s">
        <v>77</v>
      </c>
      <c r="BK267" s="193">
        <f>ROUND(I267*H267,2)</f>
        <v>0</v>
      </c>
      <c r="BL267" s="24" t="s">
        <v>215</v>
      </c>
      <c r="BM267" s="24" t="s">
        <v>650</v>
      </c>
    </row>
    <row r="268" spans="2:47" s="1" customFormat="1" ht="27">
      <c r="B268" s="41"/>
      <c r="D268" s="208" t="s">
        <v>623</v>
      </c>
      <c r="F268" s="244" t="s">
        <v>651</v>
      </c>
      <c r="I268" s="245"/>
      <c r="L268" s="41"/>
      <c r="M268" s="246"/>
      <c r="N268" s="42"/>
      <c r="O268" s="42"/>
      <c r="P268" s="42"/>
      <c r="Q268" s="42"/>
      <c r="R268" s="42"/>
      <c r="S268" s="42"/>
      <c r="T268" s="70"/>
      <c r="AT268" s="24" t="s">
        <v>623</v>
      </c>
      <c r="AU268" s="24" t="s">
        <v>79</v>
      </c>
    </row>
    <row r="269" spans="2:65" s="1" customFormat="1" ht="22.5" customHeight="1">
      <c r="B269" s="181"/>
      <c r="C269" s="182" t="s">
        <v>652</v>
      </c>
      <c r="D269" s="182" t="s">
        <v>165</v>
      </c>
      <c r="E269" s="183" t="s">
        <v>653</v>
      </c>
      <c r="F269" s="184" t="s">
        <v>654</v>
      </c>
      <c r="G269" s="185" t="s">
        <v>236</v>
      </c>
      <c r="H269" s="186">
        <v>23.166</v>
      </c>
      <c r="I269" s="187"/>
      <c r="J269" s="188">
        <f>ROUND(I269*H269,2)</f>
        <v>0</v>
      </c>
      <c r="K269" s="184" t="s">
        <v>169</v>
      </c>
      <c r="L269" s="41"/>
      <c r="M269" s="189" t="s">
        <v>5</v>
      </c>
      <c r="N269" s="190" t="s">
        <v>40</v>
      </c>
      <c r="O269" s="42"/>
      <c r="P269" s="191">
        <f>O269*H269</f>
        <v>0</v>
      </c>
      <c r="Q269" s="191">
        <v>2.25645</v>
      </c>
      <c r="R269" s="191">
        <f>Q269*H269</f>
        <v>52.2729207</v>
      </c>
      <c r="S269" s="191">
        <v>0</v>
      </c>
      <c r="T269" s="192">
        <f>S269*H269</f>
        <v>0</v>
      </c>
      <c r="AR269" s="24" t="s">
        <v>215</v>
      </c>
      <c r="AT269" s="24" t="s">
        <v>165</v>
      </c>
      <c r="AU269" s="24" t="s">
        <v>79</v>
      </c>
      <c r="AY269" s="24" t="s">
        <v>161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24" t="s">
        <v>77</v>
      </c>
      <c r="BK269" s="193">
        <f>ROUND(I269*H269,2)</f>
        <v>0</v>
      </c>
      <c r="BL269" s="24" t="s">
        <v>215</v>
      </c>
      <c r="BM269" s="24" t="s">
        <v>655</v>
      </c>
    </row>
    <row r="270" spans="2:51" s="12" customFormat="1" ht="27">
      <c r="B270" s="198"/>
      <c r="D270" s="199" t="s">
        <v>217</v>
      </c>
      <c r="E270" s="200" t="s">
        <v>5</v>
      </c>
      <c r="F270" s="201" t="s">
        <v>656</v>
      </c>
      <c r="H270" s="202">
        <v>7.362</v>
      </c>
      <c r="I270" s="203"/>
      <c r="L270" s="198"/>
      <c r="M270" s="204"/>
      <c r="N270" s="205"/>
      <c r="O270" s="205"/>
      <c r="P270" s="205"/>
      <c r="Q270" s="205"/>
      <c r="R270" s="205"/>
      <c r="S270" s="205"/>
      <c r="T270" s="206"/>
      <c r="AT270" s="200" t="s">
        <v>217</v>
      </c>
      <c r="AU270" s="200" t="s">
        <v>79</v>
      </c>
      <c r="AV270" s="12" t="s">
        <v>79</v>
      </c>
      <c r="AW270" s="12" t="s">
        <v>33</v>
      </c>
      <c r="AX270" s="12" t="s">
        <v>69</v>
      </c>
      <c r="AY270" s="200" t="s">
        <v>161</v>
      </c>
    </row>
    <row r="271" spans="2:51" s="12" customFormat="1" ht="13.5">
      <c r="B271" s="198"/>
      <c r="D271" s="199" t="s">
        <v>217</v>
      </c>
      <c r="E271" s="200" t="s">
        <v>5</v>
      </c>
      <c r="F271" s="201" t="s">
        <v>657</v>
      </c>
      <c r="H271" s="202">
        <v>1.584</v>
      </c>
      <c r="I271" s="203"/>
      <c r="L271" s="198"/>
      <c r="M271" s="204"/>
      <c r="N271" s="205"/>
      <c r="O271" s="205"/>
      <c r="P271" s="205"/>
      <c r="Q271" s="205"/>
      <c r="R271" s="205"/>
      <c r="S271" s="205"/>
      <c r="T271" s="206"/>
      <c r="AT271" s="200" t="s">
        <v>217</v>
      </c>
      <c r="AU271" s="200" t="s">
        <v>79</v>
      </c>
      <c r="AV271" s="12" t="s">
        <v>79</v>
      </c>
      <c r="AW271" s="12" t="s">
        <v>33</v>
      </c>
      <c r="AX271" s="12" t="s">
        <v>69</v>
      </c>
      <c r="AY271" s="200" t="s">
        <v>161</v>
      </c>
    </row>
    <row r="272" spans="2:51" s="12" customFormat="1" ht="13.5">
      <c r="B272" s="198"/>
      <c r="D272" s="199" t="s">
        <v>217</v>
      </c>
      <c r="E272" s="200" t="s">
        <v>5</v>
      </c>
      <c r="F272" s="201" t="s">
        <v>658</v>
      </c>
      <c r="H272" s="202">
        <v>2.97</v>
      </c>
      <c r="I272" s="203"/>
      <c r="L272" s="198"/>
      <c r="M272" s="204"/>
      <c r="N272" s="205"/>
      <c r="O272" s="205"/>
      <c r="P272" s="205"/>
      <c r="Q272" s="205"/>
      <c r="R272" s="205"/>
      <c r="S272" s="205"/>
      <c r="T272" s="206"/>
      <c r="AT272" s="200" t="s">
        <v>217</v>
      </c>
      <c r="AU272" s="200" t="s">
        <v>79</v>
      </c>
      <c r="AV272" s="12" t="s">
        <v>79</v>
      </c>
      <c r="AW272" s="12" t="s">
        <v>33</v>
      </c>
      <c r="AX272" s="12" t="s">
        <v>69</v>
      </c>
      <c r="AY272" s="200" t="s">
        <v>161</v>
      </c>
    </row>
    <row r="273" spans="2:51" s="12" customFormat="1" ht="27">
      <c r="B273" s="198"/>
      <c r="D273" s="199" t="s">
        <v>217</v>
      </c>
      <c r="E273" s="200" t="s">
        <v>5</v>
      </c>
      <c r="F273" s="201" t="s">
        <v>659</v>
      </c>
      <c r="H273" s="202">
        <v>5.514</v>
      </c>
      <c r="I273" s="203"/>
      <c r="L273" s="198"/>
      <c r="M273" s="204"/>
      <c r="N273" s="205"/>
      <c r="O273" s="205"/>
      <c r="P273" s="205"/>
      <c r="Q273" s="205"/>
      <c r="R273" s="205"/>
      <c r="S273" s="205"/>
      <c r="T273" s="206"/>
      <c r="AT273" s="200" t="s">
        <v>217</v>
      </c>
      <c r="AU273" s="200" t="s">
        <v>79</v>
      </c>
      <c r="AV273" s="12" t="s">
        <v>79</v>
      </c>
      <c r="AW273" s="12" t="s">
        <v>33</v>
      </c>
      <c r="AX273" s="12" t="s">
        <v>69</v>
      </c>
      <c r="AY273" s="200" t="s">
        <v>161</v>
      </c>
    </row>
    <row r="274" spans="2:51" s="12" customFormat="1" ht="13.5">
      <c r="B274" s="198"/>
      <c r="D274" s="199" t="s">
        <v>217</v>
      </c>
      <c r="E274" s="200" t="s">
        <v>5</v>
      </c>
      <c r="F274" s="201" t="s">
        <v>660</v>
      </c>
      <c r="H274" s="202">
        <v>2.5</v>
      </c>
      <c r="I274" s="203"/>
      <c r="L274" s="198"/>
      <c r="M274" s="204"/>
      <c r="N274" s="205"/>
      <c r="O274" s="205"/>
      <c r="P274" s="205"/>
      <c r="Q274" s="205"/>
      <c r="R274" s="205"/>
      <c r="S274" s="205"/>
      <c r="T274" s="206"/>
      <c r="AT274" s="200" t="s">
        <v>217</v>
      </c>
      <c r="AU274" s="200" t="s">
        <v>79</v>
      </c>
      <c r="AV274" s="12" t="s">
        <v>79</v>
      </c>
      <c r="AW274" s="12" t="s">
        <v>33</v>
      </c>
      <c r="AX274" s="12" t="s">
        <v>69</v>
      </c>
      <c r="AY274" s="200" t="s">
        <v>161</v>
      </c>
    </row>
    <row r="275" spans="2:51" s="12" customFormat="1" ht="13.5">
      <c r="B275" s="198"/>
      <c r="D275" s="199" t="s">
        <v>217</v>
      </c>
      <c r="E275" s="200" t="s">
        <v>5</v>
      </c>
      <c r="F275" s="201" t="s">
        <v>661</v>
      </c>
      <c r="H275" s="202">
        <v>2.824</v>
      </c>
      <c r="I275" s="203"/>
      <c r="L275" s="198"/>
      <c r="M275" s="204"/>
      <c r="N275" s="205"/>
      <c r="O275" s="205"/>
      <c r="P275" s="205"/>
      <c r="Q275" s="205"/>
      <c r="R275" s="205"/>
      <c r="S275" s="205"/>
      <c r="T275" s="206"/>
      <c r="AT275" s="200" t="s">
        <v>217</v>
      </c>
      <c r="AU275" s="200" t="s">
        <v>79</v>
      </c>
      <c r="AV275" s="12" t="s">
        <v>79</v>
      </c>
      <c r="AW275" s="12" t="s">
        <v>33</v>
      </c>
      <c r="AX275" s="12" t="s">
        <v>69</v>
      </c>
      <c r="AY275" s="200" t="s">
        <v>161</v>
      </c>
    </row>
    <row r="276" spans="2:51" s="12" customFormat="1" ht="13.5">
      <c r="B276" s="198"/>
      <c r="D276" s="199" t="s">
        <v>217</v>
      </c>
      <c r="E276" s="200" t="s">
        <v>5</v>
      </c>
      <c r="F276" s="201" t="s">
        <v>662</v>
      </c>
      <c r="H276" s="202">
        <v>0.412</v>
      </c>
      <c r="I276" s="203"/>
      <c r="L276" s="198"/>
      <c r="M276" s="204"/>
      <c r="N276" s="205"/>
      <c r="O276" s="205"/>
      <c r="P276" s="205"/>
      <c r="Q276" s="205"/>
      <c r="R276" s="205"/>
      <c r="S276" s="205"/>
      <c r="T276" s="206"/>
      <c r="AT276" s="200" t="s">
        <v>217</v>
      </c>
      <c r="AU276" s="200" t="s">
        <v>79</v>
      </c>
      <c r="AV276" s="12" t="s">
        <v>79</v>
      </c>
      <c r="AW276" s="12" t="s">
        <v>33</v>
      </c>
      <c r="AX276" s="12" t="s">
        <v>69</v>
      </c>
      <c r="AY276" s="200" t="s">
        <v>161</v>
      </c>
    </row>
    <row r="277" spans="2:51" s="13" customFormat="1" ht="13.5">
      <c r="B277" s="207"/>
      <c r="D277" s="208" t="s">
        <v>217</v>
      </c>
      <c r="E277" s="209" t="s">
        <v>5</v>
      </c>
      <c r="F277" s="210" t="s">
        <v>220</v>
      </c>
      <c r="H277" s="211">
        <v>23.166</v>
      </c>
      <c r="I277" s="212"/>
      <c r="L277" s="207"/>
      <c r="M277" s="213"/>
      <c r="N277" s="214"/>
      <c r="O277" s="214"/>
      <c r="P277" s="214"/>
      <c r="Q277" s="214"/>
      <c r="R277" s="214"/>
      <c r="S277" s="214"/>
      <c r="T277" s="215"/>
      <c r="AT277" s="216" t="s">
        <v>217</v>
      </c>
      <c r="AU277" s="216" t="s">
        <v>79</v>
      </c>
      <c r="AV277" s="13" t="s">
        <v>215</v>
      </c>
      <c r="AW277" s="13" t="s">
        <v>33</v>
      </c>
      <c r="AX277" s="13" t="s">
        <v>77</v>
      </c>
      <c r="AY277" s="216" t="s">
        <v>161</v>
      </c>
    </row>
    <row r="278" spans="2:65" s="1" customFormat="1" ht="22.5" customHeight="1">
      <c r="B278" s="181"/>
      <c r="C278" s="182" t="s">
        <v>663</v>
      </c>
      <c r="D278" s="182" t="s">
        <v>165</v>
      </c>
      <c r="E278" s="183" t="s">
        <v>664</v>
      </c>
      <c r="F278" s="184" t="s">
        <v>665</v>
      </c>
      <c r="G278" s="185" t="s">
        <v>214</v>
      </c>
      <c r="H278" s="186">
        <v>120.328</v>
      </c>
      <c r="I278" s="187"/>
      <c r="J278" s="188">
        <f>ROUND(I278*H278,2)</f>
        <v>0</v>
      </c>
      <c r="K278" s="184" t="s">
        <v>169</v>
      </c>
      <c r="L278" s="41"/>
      <c r="M278" s="189" t="s">
        <v>5</v>
      </c>
      <c r="N278" s="190" t="s">
        <v>40</v>
      </c>
      <c r="O278" s="42"/>
      <c r="P278" s="191">
        <f>O278*H278</f>
        <v>0</v>
      </c>
      <c r="Q278" s="191">
        <v>0.00519</v>
      </c>
      <c r="R278" s="191">
        <f>Q278*H278</f>
        <v>0.62450232</v>
      </c>
      <c r="S278" s="191">
        <v>0</v>
      </c>
      <c r="T278" s="192">
        <f>S278*H278</f>
        <v>0</v>
      </c>
      <c r="AR278" s="24" t="s">
        <v>215</v>
      </c>
      <c r="AT278" s="24" t="s">
        <v>165</v>
      </c>
      <c r="AU278" s="24" t="s">
        <v>79</v>
      </c>
      <c r="AY278" s="24" t="s">
        <v>161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24" t="s">
        <v>77</v>
      </c>
      <c r="BK278" s="193">
        <f>ROUND(I278*H278,2)</f>
        <v>0</v>
      </c>
      <c r="BL278" s="24" t="s">
        <v>215</v>
      </c>
      <c r="BM278" s="24" t="s">
        <v>666</v>
      </c>
    </row>
    <row r="279" spans="2:51" s="12" customFormat="1" ht="27">
      <c r="B279" s="198"/>
      <c r="D279" s="199" t="s">
        <v>217</v>
      </c>
      <c r="E279" s="200" t="s">
        <v>5</v>
      </c>
      <c r="F279" s="201" t="s">
        <v>667</v>
      </c>
      <c r="H279" s="202">
        <v>49.08</v>
      </c>
      <c r="I279" s="203"/>
      <c r="L279" s="198"/>
      <c r="M279" s="204"/>
      <c r="N279" s="205"/>
      <c r="O279" s="205"/>
      <c r="P279" s="205"/>
      <c r="Q279" s="205"/>
      <c r="R279" s="205"/>
      <c r="S279" s="205"/>
      <c r="T279" s="206"/>
      <c r="AT279" s="200" t="s">
        <v>217</v>
      </c>
      <c r="AU279" s="200" t="s">
        <v>79</v>
      </c>
      <c r="AV279" s="12" t="s">
        <v>79</v>
      </c>
      <c r="AW279" s="12" t="s">
        <v>33</v>
      </c>
      <c r="AX279" s="12" t="s">
        <v>69</v>
      </c>
      <c r="AY279" s="200" t="s">
        <v>161</v>
      </c>
    </row>
    <row r="280" spans="2:51" s="12" customFormat="1" ht="13.5">
      <c r="B280" s="198"/>
      <c r="D280" s="199" t="s">
        <v>217</v>
      </c>
      <c r="E280" s="200" t="s">
        <v>5</v>
      </c>
      <c r="F280" s="201" t="s">
        <v>668</v>
      </c>
      <c r="H280" s="202">
        <v>10.56</v>
      </c>
      <c r="I280" s="203"/>
      <c r="L280" s="198"/>
      <c r="M280" s="204"/>
      <c r="N280" s="205"/>
      <c r="O280" s="205"/>
      <c r="P280" s="205"/>
      <c r="Q280" s="205"/>
      <c r="R280" s="205"/>
      <c r="S280" s="205"/>
      <c r="T280" s="206"/>
      <c r="AT280" s="200" t="s">
        <v>217</v>
      </c>
      <c r="AU280" s="200" t="s">
        <v>79</v>
      </c>
      <c r="AV280" s="12" t="s">
        <v>79</v>
      </c>
      <c r="AW280" s="12" t="s">
        <v>33</v>
      </c>
      <c r="AX280" s="12" t="s">
        <v>69</v>
      </c>
      <c r="AY280" s="200" t="s">
        <v>161</v>
      </c>
    </row>
    <row r="281" spans="2:51" s="12" customFormat="1" ht="13.5">
      <c r="B281" s="198"/>
      <c r="D281" s="199" t="s">
        <v>217</v>
      </c>
      <c r="E281" s="200" t="s">
        <v>5</v>
      </c>
      <c r="F281" s="201" t="s">
        <v>669</v>
      </c>
      <c r="H281" s="202">
        <v>13.2</v>
      </c>
      <c r="I281" s="203"/>
      <c r="L281" s="198"/>
      <c r="M281" s="204"/>
      <c r="N281" s="205"/>
      <c r="O281" s="205"/>
      <c r="P281" s="205"/>
      <c r="Q281" s="205"/>
      <c r="R281" s="205"/>
      <c r="S281" s="205"/>
      <c r="T281" s="206"/>
      <c r="AT281" s="200" t="s">
        <v>217</v>
      </c>
      <c r="AU281" s="200" t="s">
        <v>79</v>
      </c>
      <c r="AV281" s="12" t="s">
        <v>79</v>
      </c>
      <c r="AW281" s="12" t="s">
        <v>33</v>
      </c>
      <c r="AX281" s="12" t="s">
        <v>69</v>
      </c>
      <c r="AY281" s="200" t="s">
        <v>161</v>
      </c>
    </row>
    <row r="282" spans="2:51" s="12" customFormat="1" ht="13.5">
      <c r="B282" s="198"/>
      <c r="D282" s="199" t="s">
        <v>217</v>
      </c>
      <c r="E282" s="200" t="s">
        <v>5</v>
      </c>
      <c r="F282" s="201" t="s">
        <v>670</v>
      </c>
      <c r="H282" s="202">
        <v>27.568</v>
      </c>
      <c r="I282" s="203"/>
      <c r="L282" s="198"/>
      <c r="M282" s="204"/>
      <c r="N282" s="205"/>
      <c r="O282" s="205"/>
      <c r="P282" s="205"/>
      <c r="Q282" s="205"/>
      <c r="R282" s="205"/>
      <c r="S282" s="205"/>
      <c r="T282" s="206"/>
      <c r="AT282" s="200" t="s">
        <v>217</v>
      </c>
      <c r="AU282" s="200" t="s">
        <v>79</v>
      </c>
      <c r="AV282" s="12" t="s">
        <v>79</v>
      </c>
      <c r="AW282" s="12" t="s">
        <v>33</v>
      </c>
      <c r="AX282" s="12" t="s">
        <v>69</v>
      </c>
      <c r="AY282" s="200" t="s">
        <v>161</v>
      </c>
    </row>
    <row r="283" spans="2:51" s="12" customFormat="1" ht="13.5">
      <c r="B283" s="198"/>
      <c r="D283" s="199" t="s">
        <v>217</v>
      </c>
      <c r="E283" s="200" t="s">
        <v>5</v>
      </c>
      <c r="F283" s="201" t="s">
        <v>671</v>
      </c>
      <c r="H283" s="202">
        <v>8.333</v>
      </c>
      <c r="I283" s="203"/>
      <c r="L283" s="198"/>
      <c r="M283" s="204"/>
      <c r="N283" s="205"/>
      <c r="O283" s="205"/>
      <c r="P283" s="205"/>
      <c r="Q283" s="205"/>
      <c r="R283" s="205"/>
      <c r="S283" s="205"/>
      <c r="T283" s="206"/>
      <c r="AT283" s="200" t="s">
        <v>217</v>
      </c>
      <c r="AU283" s="200" t="s">
        <v>79</v>
      </c>
      <c r="AV283" s="12" t="s">
        <v>79</v>
      </c>
      <c r="AW283" s="12" t="s">
        <v>33</v>
      </c>
      <c r="AX283" s="12" t="s">
        <v>69</v>
      </c>
      <c r="AY283" s="200" t="s">
        <v>161</v>
      </c>
    </row>
    <row r="284" spans="2:51" s="12" customFormat="1" ht="13.5">
      <c r="B284" s="198"/>
      <c r="D284" s="199" t="s">
        <v>217</v>
      </c>
      <c r="E284" s="200" t="s">
        <v>5</v>
      </c>
      <c r="F284" s="201" t="s">
        <v>672</v>
      </c>
      <c r="H284" s="202">
        <v>8.842</v>
      </c>
      <c r="I284" s="203"/>
      <c r="L284" s="198"/>
      <c r="M284" s="204"/>
      <c r="N284" s="205"/>
      <c r="O284" s="205"/>
      <c r="P284" s="205"/>
      <c r="Q284" s="205"/>
      <c r="R284" s="205"/>
      <c r="S284" s="205"/>
      <c r="T284" s="206"/>
      <c r="AT284" s="200" t="s">
        <v>217</v>
      </c>
      <c r="AU284" s="200" t="s">
        <v>79</v>
      </c>
      <c r="AV284" s="12" t="s">
        <v>79</v>
      </c>
      <c r="AW284" s="12" t="s">
        <v>33</v>
      </c>
      <c r="AX284" s="12" t="s">
        <v>69</v>
      </c>
      <c r="AY284" s="200" t="s">
        <v>161</v>
      </c>
    </row>
    <row r="285" spans="2:51" s="12" customFormat="1" ht="13.5">
      <c r="B285" s="198"/>
      <c r="D285" s="199" t="s">
        <v>217</v>
      </c>
      <c r="E285" s="200" t="s">
        <v>5</v>
      </c>
      <c r="F285" s="201" t="s">
        <v>673</v>
      </c>
      <c r="H285" s="202">
        <v>2.745</v>
      </c>
      <c r="I285" s="203"/>
      <c r="L285" s="198"/>
      <c r="M285" s="204"/>
      <c r="N285" s="205"/>
      <c r="O285" s="205"/>
      <c r="P285" s="205"/>
      <c r="Q285" s="205"/>
      <c r="R285" s="205"/>
      <c r="S285" s="205"/>
      <c r="T285" s="206"/>
      <c r="AT285" s="200" t="s">
        <v>217</v>
      </c>
      <c r="AU285" s="200" t="s">
        <v>79</v>
      </c>
      <c r="AV285" s="12" t="s">
        <v>79</v>
      </c>
      <c r="AW285" s="12" t="s">
        <v>33</v>
      </c>
      <c r="AX285" s="12" t="s">
        <v>69</v>
      </c>
      <c r="AY285" s="200" t="s">
        <v>161</v>
      </c>
    </row>
    <row r="286" spans="2:51" s="13" customFormat="1" ht="13.5">
      <c r="B286" s="207"/>
      <c r="D286" s="208" t="s">
        <v>217</v>
      </c>
      <c r="E286" s="209" t="s">
        <v>5</v>
      </c>
      <c r="F286" s="210" t="s">
        <v>220</v>
      </c>
      <c r="H286" s="211">
        <v>120.328</v>
      </c>
      <c r="I286" s="212"/>
      <c r="L286" s="207"/>
      <c r="M286" s="213"/>
      <c r="N286" s="214"/>
      <c r="O286" s="214"/>
      <c r="P286" s="214"/>
      <c r="Q286" s="214"/>
      <c r="R286" s="214"/>
      <c r="S286" s="214"/>
      <c r="T286" s="215"/>
      <c r="AT286" s="216" t="s">
        <v>217</v>
      </c>
      <c r="AU286" s="216" t="s">
        <v>79</v>
      </c>
      <c r="AV286" s="13" t="s">
        <v>215</v>
      </c>
      <c r="AW286" s="13" t="s">
        <v>33</v>
      </c>
      <c r="AX286" s="13" t="s">
        <v>77</v>
      </c>
      <c r="AY286" s="216" t="s">
        <v>161</v>
      </c>
    </row>
    <row r="287" spans="2:65" s="1" customFormat="1" ht="22.5" customHeight="1">
      <c r="B287" s="181"/>
      <c r="C287" s="182" t="s">
        <v>674</v>
      </c>
      <c r="D287" s="182" t="s">
        <v>165</v>
      </c>
      <c r="E287" s="183" t="s">
        <v>675</v>
      </c>
      <c r="F287" s="184" t="s">
        <v>676</v>
      </c>
      <c r="G287" s="185" t="s">
        <v>214</v>
      </c>
      <c r="H287" s="186">
        <v>120.328</v>
      </c>
      <c r="I287" s="187"/>
      <c r="J287" s="188">
        <f>ROUND(I287*H287,2)</f>
        <v>0</v>
      </c>
      <c r="K287" s="184" t="s">
        <v>169</v>
      </c>
      <c r="L287" s="41"/>
      <c r="M287" s="189" t="s">
        <v>5</v>
      </c>
      <c r="N287" s="190" t="s">
        <v>40</v>
      </c>
      <c r="O287" s="42"/>
      <c r="P287" s="191">
        <f>O287*H287</f>
        <v>0</v>
      </c>
      <c r="Q287" s="191">
        <v>0</v>
      </c>
      <c r="R287" s="191">
        <f>Q287*H287</f>
        <v>0</v>
      </c>
      <c r="S287" s="191">
        <v>0</v>
      </c>
      <c r="T287" s="192">
        <f>S287*H287</f>
        <v>0</v>
      </c>
      <c r="AR287" s="24" t="s">
        <v>215</v>
      </c>
      <c r="AT287" s="24" t="s">
        <v>165</v>
      </c>
      <c r="AU287" s="24" t="s">
        <v>79</v>
      </c>
      <c r="AY287" s="24" t="s">
        <v>161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24" t="s">
        <v>77</v>
      </c>
      <c r="BK287" s="193">
        <f>ROUND(I287*H287,2)</f>
        <v>0</v>
      </c>
      <c r="BL287" s="24" t="s">
        <v>215</v>
      </c>
      <c r="BM287" s="24" t="s">
        <v>677</v>
      </c>
    </row>
    <row r="288" spans="2:65" s="1" customFormat="1" ht="22.5" customHeight="1">
      <c r="B288" s="181"/>
      <c r="C288" s="182" t="s">
        <v>678</v>
      </c>
      <c r="D288" s="182" t="s">
        <v>165</v>
      </c>
      <c r="E288" s="183" t="s">
        <v>679</v>
      </c>
      <c r="F288" s="184" t="s">
        <v>680</v>
      </c>
      <c r="G288" s="185" t="s">
        <v>251</v>
      </c>
      <c r="H288" s="186">
        <v>3.474</v>
      </c>
      <c r="I288" s="187"/>
      <c r="J288" s="188">
        <f>ROUND(I288*H288,2)</f>
        <v>0</v>
      </c>
      <c r="K288" s="184" t="s">
        <v>169</v>
      </c>
      <c r="L288" s="41"/>
      <c r="M288" s="189" t="s">
        <v>5</v>
      </c>
      <c r="N288" s="190" t="s">
        <v>40</v>
      </c>
      <c r="O288" s="42"/>
      <c r="P288" s="191">
        <f>O288*H288</f>
        <v>0</v>
      </c>
      <c r="Q288" s="191">
        <v>1.05256</v>
      </c>
      <c r="R288" s="191">
        <f>Q288*H288</f>
        <v>3.65659344</v>
      </c>
      <c r="S288" s="191">
        <v>0</v>
      </c>
      <c r="T288" s="192">
        <f>S288*H288</f>
        <v>0</v>
      </c>
      <c r="AR288" s="24" t="s">
        <v>215</v>
      </c>
      <c r="AT288" s="24" t="s">
        <v>165</v>
      </c>
      <c r="AU288" s="24" t="s">
        <v>79</v>
      </c>
      <c r="AY288" s="24" t="s">
        <v>161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24" t="s">
        <v>77</v>
      </c>
      <c r="BK288" s="193">
        <f>ROUND(I288*H288,2)</f>
        <v>0</v>
      </c>
      <c r="BL288" s="24" t="s">
        <v>215</v>
      </c>
      <c r="BM288" s="24" t="s">
        <v>681</v>
      </c>
    </row>
    <row r="289" spans="2:51" s="12" customFormat="1" ht="13.5">
      <c r="B289" s="198"/>
      <c r="D289" s="208" t="s">
        <v>217</v>
      </c>
      <c r="E289" s="217" t="s">
        <v>5</v>
      </c>
      <c r="F289" s="218" t="s">
        <v>682</v>
      </c>
      <c r="H289" s="219">
        <v>3.474</v>
      </c>
      <c r="I289" s="203"/>
      <c r="L289" s="198"/>
      <c r="M289" s="204"/>
      <c r="N289" s="205"/>
      <c r="O289" s="205"/>
      <c r="P289" s="205"/>
      <c r="Q289" s="205"/>
      <c r="R289" s="205"/>
      <c r="S289" s="205"/>
      <c r="T289" s="206"/>
      <c r="AT289" s="200" t="s">
        <v>217</v>
      </c>
      <c r="AU289" s="200" t="s">
        <v>79</v>
      </c>
      <c r="AV289" s="12" t="s">
        <v>79</v>
      </c>
      <c r="AW289" s="12" t="s">
        <v>33</v>
      </c>
      <c r="AX289" s="12" t="s">
        <v>77</v>
      </c>
      <c r="AY289" s="200" t="s">
        <v>161</v>
      </c>
    </row>
    <row r="290" spans="2:65" s="1" customFormat="1" ht="22.5" customHeight="1">
      <c r="B290" s="181"/>
      <c r="C290" s="182" t="s">
        <v>683</v>
      </c>
      <c r="D290" s="182" t="s">
        <v>165</v>
      </c>
      <c r="E290" s="183" t="s">
        <v>684</v>
      </c>
      <c r="F290" s="184" t="s">
        <v>685</v>
      </c>
      <c r="G290" s="185" t="s">
        <v>416</v>
      </c>
      <c r="H290" s="186">
        <v>4</v>
      </c>
      <c r="I290" s="187"/>
      <c r="J290" s="188">
        <f>ROUND(I290*H290,2)</f>
        <v>0</v>
      </c>
      <c r="K290" s="184" t="s">
        <v>169</v>
      </c>
      <c r="L290" s="41"/>
      <c r="M290" s="189" t="s">
        <v>5</v>
      </c>
      <c r="N290" s="190" t="s">
        <v>40</v>
      </c>
      <c r="O290" s="42"/>
      <c r="P290" s="191">
        <f>O290*H290</f>
        <v>0</v>
      </c>
      <c r="Q290" s="191">
        <v>0.04872</v>
      </c>
      <c r="R290" s="191">
        <f>Q290*H290</f>
        <v>0.19488</v>
      </c>
      <c r="S290" s="191">
        <v>0</v>
      </c>
      <c r="T290" s="192">
        <f>S290*H290</f>
        <v>0</v>
      </c>
      <c r="AR290" s="24" t="s">
        <v>215</v>
      </c>
      <c r="AT290" s="24" t="s">
        <v>165</v>
      </c>
      <c r="AU290" s="24" t="s">
        <v>79</v>
      </c>
      <c r="AY290" s="24" t="s">
        <v>161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24" t="s">
        <v>77</v>
      </c>
      <c r="BK290" s="193">
        <f>ROUND(I290*H290,2)</f>
        <v>0</v>
      </c>
      <c r="BL290" s="24" t="s">
        <v>215</v>
      </c>
      <c r="BM290" s="24" t="s">
        <v>686</v>
      </c>
    </row>
    <row r="291" spans="2:65" s="1" customFormat="1" ht="22.5" customHeight="1">
      <c r="B291" s="181"/>
      <c r="C291" s="234" t="s">
        <v>687</v>
      </c>
      <c r="D291" s="234" t="s">
        <v>513</v>
      </c>
      <c r="E291" s="235" t="s">
        <v>688</v>
      </c>
      <c r="F291" s="236" t="s">
        <v>689</v>
      </c>
      <c r="G291" s="237" t="s">
        <v>168</v>
      </c>
      <c r="H291" s="238">
        <v>3</v>
      </c>
      <c r="I291" s="239"/>
      <c r="J291" s="240">
        <f>ROUND(I291*H291,2)</f>
        <v>0</v>
      </c>
      <c r="K291" s="236" t="s">
        <v>5</v>
      </c>
      <c r="L291" s="241"/>
      <c r="M291" s="242" t="s">
        <v>5</v>
      </c>
      <c r="N291" s="243" t="s">
        <v>40</v>
      </c>
      <c r="O291" s="42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AR291" s="24" t="s">
        <v>180</v>
      </c>
      <c r="AT291" s="24" t="s">
        <v>513</v>
      </c>
      <c r="AU291" s="24" t="s">
        <v>79</v>
      </c>
      <c r="AY291" s="24" t="s">
        <v>161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4" t="s">
        <v>77</v>
      </c>
      <c r="BK291" s="193">
        <f>ROUND(I291*H291,2)</f>
        <v>0</v>
      </c>
      <c r="BL291" s="24" t="s">
        <v>215</v>
      </c>
      <c r="BM291" s="24" t="s">
        <v>690</v>
      </c>
    </row>
    <row r="292" spans="2:65" s="1" customFormat="1" ht="22.5" customHeight="1">
      <c r="B292" s="181"/>
      <c r="C292" s="234" t="s">
        <v>691</v>
      </c>
      <c r="D292" s="234" t="s">
        <v>513</v>
      </c>
      <c r="E292" s="235" t="s">
        <v>692</v>
      </c>
      <c r="F292" s="236" t="s">
        <v>693</v>
      </c>
      <c r="G292" s="237" t="s">
        <v>168</v>
      </c>
      <c r="H292" s="238">
        <v>1</v>
      </c>
      <c r="I292" s="239"/>
      <c r="J292" s="240">
        <f>ROUND(I292*H292,2)</f>
        <v>0</v>
      </c>
      <c r="K292" s="236" t="s">
        <v>5</v>
      </c>
      <c r="L292" s="241"/>
      <c r="M292" s="242" t="s">
        <v>5</v>
      </c>
      <c r="N292" s="243" t="s">
        <v>40</v>
      </c>
      <c r="O292" s="42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AR292" s="24" t="s">
        <v>180</v>
      </c>
      <c r="AT292" s="24" t="s">
        <v>513</v>
      </c>
      <c r="AU292" s="24" t="s">
        <v>79</v>
      </c>
      <c r="AY292" s="24" t="s">
        <v>161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24" t="s">
        <v>77</v>
      </c>
      <c r="BK292" s="193">
        <f>ROUND(I292*H292,2)</f>
        <v>0</v>
      </c>
      <c r="BL292" s="24" t="s">
        <v>215</v>
      </c>
      <c r="BM292" s="24" t="s">
        <v>694</v>
      </c>
    </row>
    <row r="293" spans="2:65" s="1" customFormat="1" ht="22.5" customHeight="1">
      <c r="B293" s="181"/>
      <c r="C293" s="182" t="s">
        <v>695</v>
      </c>
      <c r="D293" s="182" t="s">
        <v>165</v>
      </c>
      <c r="E293" s="183" t="s">
        <v>696</v>
      </c>
      <c r="F293" s="184" t="s">
        <v>697</v>
      </c>
      <c r="G293" s="185" t="s">
        <v>231</v>
      </c>
      <c r="H293" s="186">
        <v>9.3</v>
      </c>
      <c r="I293" s="187"/>
      <c r="J293" s="188">
        <f>ROUND(I293*H293,2)</f>
        <v>0</v>
      </c>
      <c r="K293" s="184" t="s">
        <v>169</v>
      </c>
      <c r="L293" s="41"/>
      <c r="M293" s="189" t="s">
        <v>5</v>
      </c>
      <c r="N293" s="190" t="s">
        <v>40</v>
      </c>
      <c r="O293" s="42"/>
      <c r="P293" s="191">
        <f>O293*H293</f>
        <v>0</v>
      </c>
      <c r="Q293" s="191">
        <v>0.11046</v>
      </c>
      <c r="R293" s="191">
        <f>Q293*H293</f>
        <v>1.0272780000000001</v>
      </c>
      <c r="S293" s="191">
        <v>0</v>
      </c>
      <c r="T293" s="192">
        <f>S293*H293</f>
        <v>0</v>
      </c>
      <c r="AR293" s="24" t="s">
        <v>215</v>
      </c>
      <c r="AT293" s="24" t="s">
        <v>165</v>
      </c>
      <c r="AU293" s="24" t="s">
        <v>79</v>
      </c>
      <c r="AY293" s="24" t="s">
        <v>161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24" t="s">
        <v>77</v>
      </c>
      <c r="BK293" s="193">
        <f>ROUND(I293*H293,2)</f>
        <v>0</v>
      </c>
      <c r="BL293" s="24" t="s">
        <v>215</v>
      </c>
      <c r="BM293" s="24" t="s">
        <v>698</v>
      </c>
    </row>
    <row r="294" spans="2:51" s="12" customFormat="1" ht="13.5">
      <c r="B294" s="198"/>
      <c r="D294" s="208" t="s">
        <v>217</v>
      </c>
      <c r="E294" s="217" t="s">
        <v>5</v>
      </c>
      <c r="F294" s="218" t="s">
        <v>699</v>
      </c>
      <c r="H294" s="219">
        <v>9.3</v>
      </c>
      <c r="I294" s="203"/>
      <c r="L294" s="198"/>
      <c r="M294" s="204"/>
      <c r="N294" s="205"/>
      <c r="O294" s="205"/>
      <c r="P294" s="205"/>
      <c r="Q294" s="205"/>
      <c r="R294" s="205"/>
      <c r="S294" s="205"/>
      <c r="T294" s="206"/>
      <c r="AT294" s="200" t="s">
        <v>217</v>
      </c>
      <c r="AU294" s="200" t="s">
        <v>79</v>
      </c>
      <c r="AV294" s="12" t="s">
        <v>79</v>
      </c>
      <c r="AW294" s="12" t="s">
        <v>33</v>
      </c>
      <c r="AX294" s="12" t="s">
        <v>77</v>
      </c>
      <c r="AY294" s="200" t="s">
        <v>161</v>
      </c>
    </row>
    <row r="295" spans="2:65" s="1" customFormat="1" ht="22.5" customHeight="1">
      <c r="B295" s="181"/>
      <c r="C295" s="182" t="s">
        <v>700</v>
      </c>
      <c r="D295" s="182" t="s">
        <v>165</v>
      </c>
      <c r="E295" s="183" t="s">
        <v>701</v>
      </c>
      <c r="F295" s="184" t="s">
        <v>702</v>
      </c>
      <c r="G295" s="185" t="s">
        <v>214</v>
      </c>
      <c r="H295" s="186">
        <v>4.65</v>
      </c>
      <c r="I295" s="187"/>
      <c r="J295" s="188">
        <f>ROUND(I295*H295,2)</f>
        <v>0</v>
      </c>
      <c r="K295" s="184" t="s">
        <v>169</v>
      </c>
      <c r="L295" s="41"/>
      <c r="M295" s="189" t="s">
        <v>5</v>
      </c>
      <c r="N295" s="190" t="s">
        <v>40</v>
      </c>
      <c r="O295" s="42"/>
      <c r="P295" s="191">
        <f>O295*H295</f>
        <v>0</v>
      </c>
      <c r="Q295" s="191">
        <v>0.00658</v>
      </c>
      <c r="R295" s="191">
        <f>Q295*H295</f>
        <v>0.030597000000000003</v>
      </c>
      <c r="S295" s="191">
        <v>0</v>
      </c>
      <c r="T295" s="192">
        <f>S295*H295</f>
        <v>0</v>
      </c>
      <c r="AR295" s="24" t="s">
        <v>215</v>
      </c>
      <c r="AT295" s="24" t="s">
        <v>165</v>
      </c>
      <c r="AU295" s="24" t="s">
        <v>79</v>
      </c>
      <c r="AY295" s="24" t="s">
        <v>161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4" t="s">
        <v>77</v>
      </c>
      <c r="BK295" s="193">
        <f>ROUND(I295*H295,2)</f>
        <v>0</v>
      </c>
      <c r="BL295" s="24" t="s">
        <v>215</v>
      </c>
      <c r="BM295" s="24" t="s">
        <v>703</v>
      </c>
    </row>
    <row r="296" spans="2:51" s="12" customFormat="1" ht="13.5">
      <c r="B296" s="198"/>
      <c r="D296" s="208" t="s">
        <v>217</v>
      </c>
      <c r="E296" s="217" t="s">
        <v>5</v>
      </c>
      <c r="F296" s="218" t="s">
        <v>704</v>
      </c>
      <c r="H296" s="219">
        <v>4.65</v>
      </c>
      <c r="I296" s="203"/>
      <c r="L296" s="198"/>
      <c r="M296" s="204"/>
      <c r="N296" s="205"/>
      <c r="O296" s="205"/>
      <c r="P296" s="205"/>
      <c r="Q296" s="205"/>
      <c r="R296" s="205"/>
      <c r="S296" s="205"/>
      <c r="T296" s="206"/>
      <c r="AT296" s="200" t="s">
        <v>217</v>
      </c>
      <c r="AU296" s="200" t="s">
        <v>79</v>
      </c>
      <c r="AV296" s="12" t="s">
        <v>79</v>
      </c>
      <c r="AW296" s="12" t="s">
        <v>33</v>
      </c>
      <c r="AX296" s="12" t="s">
        <v>77</v>
      </c>
      <c r="AY296" s="200" t="s">
        <v>161</v>
      </c>
    </row>
    <row r="297" spans="2:65" s="1" customFormat="1" ht="22.5" customHeight="1">
      <c r="B297" s="181"/>
      <c r="C297" s="182" t="s">
        <v>705</v>
      </c>
      <c r="D297" s="182" t="s">
        <v>165</v>
      </c>
      <c r="E297" s="183" t="s">
        <v>706</v>
      </c>
      <c r="F297" s="184" t="s">
        <v>707</v>
      </c>
      <c r="G297" s="185" t="s">
        <v>214</v>
      </c>
      <c r="H297" s="186">
        <v>4.65</v>
      </c>
      <c r="I297" s="187"/>
      <c r="J297" s="188">
        <f>ROUND(I297*H297,2)</f>
        <v>0</v>
      </c>
      <c r="K297" s="184" t="s">
        <v>169</v>
      </c>
      <c r="L297" s="41"/>
      <c r="M297" s="189" t="s">
        <v>5</v>
      </c>
      <c r="N297" s="190" t="s">
        <v>40</v>
      </c>
      <c r="O297" s="42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AR297" s="24" t="s">
        <v>215</v>
      </c>
      <c r="AT297" s="24" t="s">
        <v>165</v>
      </c>
      <c r="AU297" s="24" t="s">
        <v>79</v>
      </c>
      <c r="AY297" s="24" t="s">
        <v>161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24" t="s">
        <v>77</v>
      </c>
      <c r="BK297" s="193">
        <f>ROUND(I297*H297,2)</f>
        <v>0</v>
      </c>
      <c r="BL297" s="24" t="s">
        <v>215</v>
      </c>
      <c r="BM297" s="24" t="s">
        <v>708</v>
      </c>
    </row>
    <row r="298" spans="2:65" s="1" customFormat="1" ht="22.5" customHeight="1">
      <c r="B298" s="181"/>
      <c r="C298" s="182" t="s">
        <v>709</v>
      </c>
      <c r="D298" s="182" t="s">
        <v>165</v>
      </c>
      <c r="E298" s="183" t="s">
        <v>710</v>
      </c>
      <c r="F298" s="184" t="s">
        <v>711</v>
      </c>
      <c r="G298" s="185" t="s">
        <v>416</v>
      </c>
      <c r="H298" s="186">
        <v>8</v>
      </c>
      <c r="I298" s="187"/>
      <c r="J298" s="188">
        <f>ROUND(I298*H298,2)</f>
        <v>0</v>
      </c>
      <c r="K298" s="184" t="s">
        <v>169</v>
      </c>
      <c r="L298" s="41"/>
      <c r="M298" s="189" t="s">
        <v>5</v>
      </c>
      <c r="N298" s="190" t="s">
        <v>40</v>
      </c>
      <c r="O298" s="42"/>
      <c r="P298" s="191">
        <f>O298*H298</f>
        <v>0</v>
      </c>
      <c r="Q298" s="191">
        <v>0.08271</v>
      </c>
      <c r="R298" s="191">
        <f>Q298*H298</f>
        <v>0.66168</v>
      </c>
      <c r="S298" s="191">
        <v>0</v>
      </c>
      <c r="T298" s="192">
        <f>S298*H298</f>
        <v>0</v>
      </c>
      <c r="AR298" s="24" t="s">
        <v>215</v>
      </c>
      <c r="AT298" s="24" t="s">
        <v>165</v>
      </c>
      <c r="AU298" s="24" t="s">
        <v>79</v>
      </c>
      <c r="AY298" s="24" t="s">
        <v>161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24" t="s">
        <v>77</v>
      </c>
      <c r="BK298" s="193">
        <f>ROUND(I298*H298,2)</f>
        <v>0</v>
      </c>
      <c r="BL298" s="24" t="s">
        <v>215</v>
      </c>
      <c r="BM298" s="24" t="s">
        <v>712</v>
      </c>
    </row>
    <row r="299" spans="2:51" s="12" customFormat="1" ht="13.5">
      <c r="B299" s="198"/>
      <c r="D299" s="208" t="s">
        <v>217</v>
      </c>
      <c r="E299" s="217" t="s">
        <v>5</v>
      </c>
      <c r="F299" s="218" t="s">
        <v>713</v>
      </c>
      <c r="H299" s="219">
        <v>8</v>
      </c>
      <c r="I299" s="203"/>
      <c r="L299" s="198"/>
      <c r="M299" s="204"/>
      <c r="N299" s="205"/>
      <c r="O299" s="205"/>
      <c r="P299" s="205"/>
      <c r="Q299" s="205"/>
      <c r="R299" s="205"/>
      <c r="S299" s="205"/>
      <c r="T299" s="206"/>
      <c r="AT299" s="200" t="s">
        <v>217</v>
      </c>
      <c r="AU299" s="200" t="s">
        <v>79</v>
      </c>
      <c r="AV299" s="12" t="s">
        <v>79</v>
      </c>
      <c r="AW299" s="12" t="s">
        <v>33</v>
      </c>
      <c r="AX299" s="12" t="s">
        <v>77</v>
      </c>
      <c r="AY299" s="200" t="s">
        <v>161</v>
      </c>
    </row>
    <row r="300" spans="2:65" s="1" customFormat="1" ht="22.5" customHeight="1">
      <c r="B300" s="181"/>
      <c r="C300" s="234" t="s">
        <v>714</v>
      </c>
      <c r="D300" s="234" t="s">
        <v>513</v>
      </c>
      <c r="E300" s="235" t="s">
        <v>715</v>
      </c>
      <c r="F300" s="236" t="s">
        <v>716</v>
      </c>
      <c r="G300" s="237" t="s">
        <v>168</v>
      </c>
      <c r="H300" s="238">
        <v>2</v>
      </c>
      <c r="I300" s="239"/>
      <c r="J300" s="240">
        <f aca="true" t="shared" si="0" ref="J300:J305">ROUND(I300*H300,2)</f>
        <v>0</v>
      </c>
      <c r="K300" s="236" t="s">
        <v>5</v>
      </c>
      <c r="L300" s="241"/>
      <c r="M300" s="242" t="s">
        <v>5</v>
      </c>
      <c r="N300" s="243" t="s">
        <v>40</v>
      </c>
      <c r="O300" s="42"/>
      <c r="P300" s="191">
        <f aca="true" t="shared" si="1" ref="P300:P305">O300*H300</f>
        <v>0</v>
      </c>
      <c r="Q300" s="191">
        <v>0</v>
      </c>
      <c r="R300" s="191">
        <f aca="true" t="shared" si="2" ref="R300:R305">Q300*H300</f>
        <v>0</v>
      </c>
      <c r="S300" s="191">
        <v>0</v>
      </c>
      <c r="T300" s="192">
        <f aca="true" t="shared" si="3" ref="T300:T305">S300*H300</f>
        <v>0</v>
      </c>
      <c r="AR300" s="24" t="s">
        <v>180</v>
      </c>
      <c r="AT300" s="24" t="s">
        <v>513</v>
      </c>
      <c r="AU300" s="24" t="s">
        <v>79</v>
      </c>
      <c r="AY300" s="24" t="s">
        <v>161</v>
      </c>
      <c r="BE300" s="193">
        <f aca="true" t="shared" si="4" ref="BE300:BE305">IF(N300="základní",J300,0)</f>
        <v>0</v>
      </c>
      <c r="BF300" s="193">
        <f aca="true" t="shared" si="5" ref="BF300:BF305">IF(N300="snížená",J300,0)</f>
        <v>0</v>
      </c>
      <c r="BG300" s="193">
        <f aca="true" t="shared" si="6" ref="BG300:BG305">IF(N300="zákl. přenesená",J300,0)</f>
        <v>0</v>
      </c>
      <c r="BH300" s="193">
        <f aca="true" t="shared" si="7" ref="BH300:BH305">IF(N300="sníž. přenesená",J300,0)</f>
        <v>0</v>
      </c>
      <c r="BI300" s="193">
        <f aca="true" t="shared" si="8" ref="BI300:BI305">IF(N300="nulová",J300,0)</f>
        <v>0</v>
      </c>
      <c r="BJ300" s="24" t="s">
        <v>77</v>
      </c>
      <c r="BK300" s="193">
        <f aca="true" t="shared" si="9" ref="BK300:BK305">ROUND(I300*H300,2)</f>
        <v>0</v>
      </c>
      <c r="BL300" s="24" t="s">
        <v>215</v>
      </c>
      <c r="BM300" s="24" t="s">
        <v>717</v>
      </c>
    </row>
    <row r="301" spans="2:65" s="1" customFormat="1" ht="22.5" customHeight="1">
      <c r="B301" s="181"/>
      <c r="C301" s="234" t="s">
        <v>718</v>
      </c>
      <c r="D301" s="234" t="s">
        <v>513</v>
      </c>
      <c r="E301" s="235" t="s">
        <v>719</v>
      </c>
      <c r="F301" s="236" t="s">
        <v>720</v>
      </c>
      <c r="G301" s="237" t="s">
        <v>168</v>
      </c>
      <c r="H301" s="238">
        <v>2</v>
      </c>
      <c r="I301" s="239"/>
      <c r="J301" s="240">
        <f t="shared" si="0"/>
        <v>0</v>
      </c>
      <c r="K301" s="236" t="s">
        <v>5</v>
      </c>
      <c r="L301" s="241"/>
      <c r="M301" s="242" t="s">
        <v>5</v>
      </c>
      <c r="N301" s="243" t="s">
        <v>40</v>
      </c>
      <c r="O301" s="42"/>
      <c r="P301" s="191">
        <f t="shared" si="1"/>
        <v>0</v>
      </c>
      <c r="Q301" s="191">
        <v>0</v>
      </c>
      <c r="R301" s="191">
        <f t="shared" si="2"/>
        <v>0</v>
      </c>
      <c r="S301" s="191">
        <v>0</v>
      </c>
      <c r="T301" s="192">
        <f t="shared" si="3"/>
        <v>0</v>
      </c>
      <c r="AR301" s="24" t="s">
        <v>180</v>
      </c>
      <c r="AT301" s="24" t="s">
        <v>513</v>
      </c>
      <c r="AU301" s="24" t="s">
        <v>79</v>
      </c>
      <c r="AY301" s="24" t="s">
        <v>161</v>
      </c>
      <c r="BE301" s="193">
        <f t="shared" si="4"/>
        <v>0</v>
      </c>
      <c r="BF301" s="193">
        <f t="shared" si="5"/>
        <v>0</v>
      </c>
      <c r="BG301" s="193">
        <f t="shared" si="6"/>
        <v>0</v>
      </c>
      <c r="BH301" s="193">
        <f t="shared" si="7"/>
        <v>0</v>
      </c>
      <c r="BI301" s="193">
        <f t="shared" si="8"/>
        <v>0</v>
      </c>
      <c r="BJ301" s="24" t="s">
        <v>77</v>
      </c>
      <c r="BK301" s="193">
        <f t="shared" si="9"/>
        <v>0</v>
      </c>
      <c r="BL301" s="24" t="s">
        <v>215</v>
      </c>
      <c r="BM301" s="24" t="s">
        <v>721</v>
      </c>
    </row>
    <row r="302" spans="2:65" s="1" customFormat="1" ht="22.5" customHeight="1">
      <c r="B302" s="181"/>
      <c r="C302" s="234" t="s">
        <v>722</v>
      </c>
      <c r="D302" s="234" t="s">
        <v>513</v>
      </c>
      <c r="E302" s="235" t="s">
        <v>723</v>
      </c>
      <c r="F302" s="236" t="s">
        <v>724</v>
      </c>
      <c r="G302" s="237" t="s">
        <v>168</v>
      </c>
      <c r="H302" s="238">
        <v>1</v>
      </c>
      <c r="I302" s="239"/>
      <c r="J302" s="240">
        <f t="shared" si="0"/>
        <v>0</v>
      </c>
      <c r="K302" s="236" t="s">
        <v>5</v>
      </c>
      <c r="L302" s="241"/>
      <c r="M302" s="242" t="s">
        <v>5</v>
      </c>
      <c r="N302" s="243" t="s">
        <v>40</v>
      </c>
      <c r="O302" s="42"/>
      <c r="P302" s="191">
        <f t="shared" si="1"/>
        <v>0</v>
      </c>
      <c r="Q302" s="191">
        <v>0</v>
      </c>
      <c r="R302" s="191">
        <f t="shared" si="2"/>
        <v>0</v>
      </c>
      <c r="S302" s="191">
        <v>0</v>
      </c>
      <c r="T302" s="192">
        <f t="shared" si="3"/>
        <v>0</v>
      </c>
      <c r="AR302" s="24" t="s">
        <v>180</v>
      </c>
      <c r="AT302" s="24" t="s">
        <v>513</v>
      </c>
      <c r="AU302" s="24" t="s">
        <v>79</v>
      </c>
      <c r="AY302" s="24" t="s">
        <v>161</v>
      </c>
      <c r="BE302" s="193">
        <f t="shared" si="4"/>
        <v>0</v>
      </c>
      <c r="BF302" s="193">
        <f t="shared" si="5"/>
        <v>0</v>
      </c>
      <c r="BG302" s="193">
        <f t="shared" si="6"/>
        <v>0</v>
      </c>
      <c r="BH302" s="193">
        <f t="shared" si="7"/>
        <v>0</v>
      </c>
      <c r="BI302" s="193">
        <f t="shared" si="8"/>
        <v>0</v>
      </c>
      <c r="BJ302" s="24" t="s">
        <v>77</v>
      </c>
      <c r="BK302" s="193">
        <f t="shared" si="9"/>
        <v>0</v>
      </c>
      <c r="BL302" s="24" t="s">
        <v>215</v>
      </c>
      <c r="BM302" s="24" t="s">
        <v>725</v>
      </c>
    </row>
    <row r="303" spans="2:65" s="1" customFormat="1" ht="22.5" customHeight="1">
      <c r="B303" s="181"/>
      <c r="C303" s="234" t="s">
        <v>726</v>
      </c>
      <c r="D303" s="234" t="s">
        <v>513</v>
      </c>
      <c r="E303" s="235" t="s">
        <v>727</v>
      </c>
      <c r="F303" s="236" t="s">
        <v>728</v>
      </c>
      <c r="G303" s="237" t="s">
        <v>168</v>
      </c>
      <c r="H303" s="238">
        <v>1</v>
      </c>
      <c r="I303" s="239"/>
      <c r="J303" s="240">
        <f t="shared" si="0"/>
        <v>0</v>
      </c>
      <c r="K303" s="236" t="s">
        <v>5</v>
      </c>
      <c r="L303" s="241"/>
      <c r="M303" s="242" t="s">
        <v>5</v>
      </c>
      <c r="N303" s="243" t="s">
        <v>40</v>
      </c>
      <c r="O303" s="42"/>
      <c r="P303" s="191">
        <f t="shared" si="1"/>
        <v>0</v>
      </c>
      <c r="Q303" s="191">
        <v>0</v>
      </c>
      <c r="R303" s="191">
        <f t="shared" si="2"/>
        <v>0</v>
      </c>
      <c r="S303" s="191">
        <v>0</v>
      </c>
      <c r="T303" s="192">
        <f t="shared" si="3"/>
        <v>0</v>
      </c>
      <c r="AR303" s="24" t="s">
        <v>180</v>
      </c>
      <c r="AT303" s="24" t="s">
        <v>513</v>
      </c>
      <c r="AU303" s="24" t="s">
        <v>79</v>
      </c>
      <c r="AY303" s="24" t="s">
        <v>161</v>
      </c>
      <c r="BE303" s="193">
        <f t="shared" si="4"/>
        <v>0</v>
      </c>
      <c r="BF303" s="193">
        <f t="shared" si="5"/>
        <v>0</v>
      </c>
      <c r="BG303" s="193">
        <f t="shared" si="6"/>
        <v>0</v>
      </c>
      <c r="BH303" s="193">
        <f t="shared" si="7"/>
        <v>0</v>
      </c>
      <c r="BI303" s="193">
        <f t="shared" si="8"/>
        <v>0</v>
      </c>
      <c r="BJ303" s="24" t="s">
        <v>77</v>
      </c>
      <c r="BK303" s="193">
        <f t="shared" si="9"/>
        <v>0</v>
      </c>
      <c r="BL303" s="24" t="s">
        <v>215</v>
      </c>
      <c r="BM303" s="24" t="s">
        <v>729</v>
      </c>
    </row>
    <row r="304" spans="2:65" s="1" customFormat="1" ht="22.5" customHeight="1">
      <c r="B304" s="181"/>
      <c r="C304" s="234" t="s">
        <v>730</v>
      </c>
      <c r="D304" s="234" t="s">
        <v>513</v>
      </c>
      <c r="E304" s="235" t="s">
        <v>731</v>
      </c>
      <c r="F304" s="236" t="s">
        <v>732</v>
      </c>
      <c r="G304" s="237" t="s">
        <v>168</v>
      </c>
      <c r="H304" s="238">
        <v>1</v>
      </c>
      <c r="I304" s="239"/>
      <c r="J304" s="240">
        <f t="shared" si="0"/>
        <v>0</v>
      </c>
      <c r="K304" s="236" t="s">
        <v>5</v>
      </c>
      <c r="L304" s="241"/>
      <c r="M304" s="242" t="s">
        <v>5</v>
      </c>
      <c r="N304" s="243" t="s">
        <v>40</v>
      </c>
      <c r="O304" s="42"/>
      <c r="P304" s="191">
        <f t="shared" si="1"/>
        <v>0</v>
      </c>
      <c r="Q304" s="191">
        <v>0</v>
      </c>
      <c r="R304" s="191">
        <f t="shared" si="2"/>
        <v>0</v>
      </c>
      <c r="S304" s="191">
        <v>0</v>
      </c>
      <c r="T304" s="192">
        <f t="shared" si="3"/>
        <v>0</v>
      </c>
      <c r="AR304" s="24" t="s">
        <v>180</v>
      </c>
      <c r="AT304" s="24" t="s">
        <v>513</v>
      </c>
      <c r="AU304" s="24" t="s">
        <v>79</v>
      </c>
      <c r="AY304" s="24" t="s">
        <v>161</v>
      </c>
      <c r="BE304" s="193">
        <f t="shared" si="4"/>
        <v>0</v>
      </c>
      <c r="BF304" s="193">
        <f t="shared" si="5"/>
        <v>0</v>
      </c>
      <c r="BG304" s="193">
        <f t="shared" si="6"/>
        <v>0</v>
      </c>
      <c r="BH304" s="193">
        <f t="shared" si="7"/>
        <v>0</v>
      </c>
      <c r="BI304" s="193">
        <f t="shared" si="8"/>
        <v>0</v>
      </c>
      <c r="BJ304" s="24" t="s">
        <v>77</v>
      </c>
      <c r="BK304" s="193">
        <f t="shared" si="9"/>
        <v>0</v>
      </c>
      <c r="BL304" s="24" t="s">
        <v>215</v>
      </c>
      <c r="BM304" s="24" t="s">
        <v>733</v>
      </c>
    </row>
    <row r="305" spans="2:65" s="1" customFormat="1" ht="22.5" customHeight="1">
      <c r="B305" s="181"/>
      <c r="C305" s="234" t="s">
        <v>734</v>
      </c>
      <c r="D305" s="234" t="s">
        <v>513</v>
      </c>
      <c r="E305" s="235" t="s">
        <v>735</v>
      </c>
      <c r="F305" s="236" t="s">
        <v>736</v>
      </c>
      <c r="G305" s="237" t="s">
        <v>168</v>
      </c>
      <c r="H305" s="238">
        <v>1</v>
      </c>
      <c r="I305" s="239"/>
      <c r="J305" s="240">
        <f t="shared" si="0"/>
        <v>0</v>
      </c>
      <c r="K305" s="236" t="s">
        <v>5</v>
      </c>
      <c r="L305" s="241"/>
      <c r="M305" s="242" t="s">
        <v>5</v>
      </c>
      <c r="N305" s="243" t="s">
        <v>40</v>
      </c>
      <c r="O305" s="42"/>
      <c r="P305" s="191">
        <f t="shared" si="1"/>
        <v>0</v>
      </c>
      <c r="Q305" s="191">
        <v>0</v>
      </c>
      <c r="R305" s="191">
        <f t="shared" si="2"/>
        <v>0</v>
      </c>
      <c r="S305" s="191">
        <v>0</v>
      </c>
      <c r="T305" s="192">
        <f t="shared" si="3"/>
        <v>0</v>
      </c>
      <c r="AR305" s="24" t="s">
        <v>180</v>
      </c>
      <c r="AT305" s="24" t="s">
        <v>513</v>
      </c>
      <c r="AU305" s="24" t="s">
        <v>79</v>
      </c>
      <c r="AY305" s="24" t="s">
        <v>161</v>
      </c>
      <c r="BE305" s="193">
        <f t="shared" si="4"/>
        <v>0</v>
      </c>
      <c r="BF305" s="193">
        <f t="shared" si="5"/>
        <v>0</v>
      </c>
      <c r="BG305" s="193">
        <f t="shared" si="6"/>
        <v>0</v>
      </c>
      <c r="BH305" s="193">
        <f t="shared" si="7"/>
        <v>0</v>
      </c>
      <c r="BI305" s="193">
        <f t="shared" si="8"/>
        <v>0</v>
      </c>
      <c r="BJ305" s="24" t="s">
        <v>77</v>
      </c>
      <c r="BK305" s="193">
        <f t="shared" si="9"/>
        <v>0</v>
      </c>
      <c r="BL305" s="24" t="s">
        <v>215</v>
      </c>
      <c r="BM305" s="24" t="s">
        <v>737</v>
      </c>
    </row>
    <row r="306" spans="2:63" s="11" customFormat="1" ht="29.85" customHeight="1">
      <c r="B306" s="167"/>
      <c r="D306" s="178" t="s">
        <v>68</v>
      </c>
      <c r="E306" s="179" t="s">
        <v>265</v>
      </c>
      <c r="F306" s="179" t="s">
        <v>738</v>
      </c>
      <c r="I306" s="170"/>
      <c r="J306" s="180">
        <f>BK306</f>
        <v>0</v>
      </c>
      <c r="L306" s="167"/>
      <c r="M306" s="172"/>
      <c r="N306" s="173"/>
      <c r="O306" s="173"/>
      <c r="P306" s="174">
        <f>SUM(P307:P421)</f>
        <v>0</v>
      </c>
      <c r="Q306" s="173"/>
      <c r="R306" s="174">
        <f>SUM(R307:R421)</f>
        <v>232.91209206999997</v>
      </c>
      <c r="S306" s="173"/>
      <c r="T306" s="175">
        <f>SUM(T307:T421)</f>
        <v>0</v>
      </c>
      <c r="AR306" s="168" t="s">
        <v>77</v>
      </c>
      <c r="AT306" s="176" t="s">
        <v>68</v>
      </c>
      <c r="AU306" s="176" t="s">
        <v>77</v>
      </c>
      <c r="AY306" s="168" t="s">
        <v>161</v>
      </c>
      <c r="BK306" s="177">
        <f>SUM(BK307:BK421)</f>
        <v>0</v>
      </c>
    </row>
    <row r="307" spans="2:65" s="1" customFormat="1" ht="22.5" customHeight="1">
      <c r="B307" s="181"/>
      <c r="C307" s="182" t="s">
        <v>739</v>
      </c>
      <c r="D307" s="182" t="s">
        <v>165</v>
      </c>
      <c r="E307" s="183" t="s">
        <v>740</v>
      </c>
      <c r="F307" s="184" t="s">
        <v>741</v>
      </c>
      <c r="G307" s="185" t="s">
        <v>214</v>
      </c>
      <c r="H307" s="186">
        <v>1322</v>
      </c>
      <c r="I307" s="187"/>
      <c r="J307" s="188">
        <f>ROUND(I307*H307,2)</f>
        <v>0</v>
      </c>
      <c r="K307" s="184" t="s">
        <v>5</v>
      </c>
      <c r="L307" s="41"/>
      <c r="M307" s="189" t="s">
        <v>5</v>
      </c>
      <c r="N307" s="190" t="s">
        <v>40</v>
      </c>
      <c r="O307" s="42"/>
      <c r="P307" s="191">
        <f>O307*H307</f>
        <v>0</v>
      </c>
      <c r="Q307" s="191">
        <v>0.00012</v>
      </c>
      <c r="R307" s="191">
        <f>Q307*H307</f>
        <v>0.15864</v>
      </c>
      <c r="S307" s="191">
        <v>0</v>
      </c>
      <c r="T307" s="192">
        <f>S307*H307</f>
        <v>0</v>
      </c>
      <c r="AR307" s="24" t="s">
        <v>215</v>
      </c>
      <c r="AT307" s="24" t="s">
        <v>165</v>
      </c>
      <c r="AU307" s="24" t="s">
        <v>79</v>
      </c>
      <c r="AY307" s="24" t="s">
        <v>161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24" t="s">
        <v>77</v>
      </c>
      <c r="BK307" s="193">
        <f>ROUND(I307*H307,2)</f>
        <v>0</v>
      </c>
      <c r="BL307" s="24" t="s">
        <v>215</v>
      </c>
      <c r="BM307" s="24" t="s">
        <v>742</v>
      </c>
    </row>
    <row r="308" spans="2:51" s="12" customFormat="1" ht="13.5">
      <c r="B308" s="198"/>
      <c r="D308" s="208" t="s">
        <v>217</v>
      </c>
      <c r="E308" s="217" t="s">
        <v>5</v>
      </c>
      <c r="F308" s="218" t="s">
        <v>743</v>
      </c>
      <c r="H308" s="219">
        <v>1322</v>
      </c>
      <c r="I308" s="203"/>
      <c r="L308" s="198"/>
      <c r="M308" s="204"/>
      <c r="N308" s="205"/>
      <c r="O308" s="205"/>
      <c r="P308" s="205"/>
      <c r="Q308" s="205"/>
      <c r="R308" s="205"/>
      <c r="S308" s="205"/>
      <c r="T308" s="206"/>
      <c r="AT308" s="200" t="s">
        <v>217</v>
      </c>
      <c r="AU308" s="200" t="s">
        <v>79</v>
      </c>
      <c r="AV308" s="12" t="s">
        <v>79</v>
      </c>
      <c r="AW308" s="12" t="s">
        <v>33</v>
      </c>
      <c r="AX308" s="12" t="s">
        <v>77</v>
      </c>
      <c r="AY308" s="200" t="s">
        <v>161</v>
      </c>
    </row>
    <row r="309" spans="2:65" s="1" customFormat="1" ht="22.5" customHeight="1">
      <c r="B309" s="181"/>
      <c r="C309" s="182" t="s">
        <v>744</v>
      </c>
      <c r="D309" s="182" t="s">
        <v>165</v>
      </c>
      <c r="E309" s="183" t="s">
        <v>745</v>
      </c>
      <c r="F309" s="184" t="s">
        <v>746</v>
      </c>
      <c r="G309" s="185" t="s">
        <v>214</v>
      </c>
      <c r="H309" s="186">
        <v>119.4</v>
      </c>
      <c r="I309" s="187"/>
      <c r="J309" s="188">
        <f>ROUND(I309*H309,2)</f>
        <v>0</v>
      </c>
      <c r="K309" s="184" t="s">
        <v>169</v>
      </c>
      <c r="L309" s="41"/>
      <c r="M309" s="189" t="s">
        <v>5</v>
      </c>
      <c r="N309" s="190" t="s">
        <v>40</v>
      </c>
      <c r="O309" s="42"/>
      <c r="P309" s="191">
        <f>O309*H309</f>
        <v>0</v>
      </c>
      <c r="Q309" s="191">
        <v>0.00828</v>
      </c>
      <c r="R309" s="191">
        <f>Q309*H309</f>
        <v>0.988632</v>
      </c>
      <c r="S309" s="191">
        <v>0</v>
      </c>
      <c r="T309" s="192">
        <f>S309*H309</f>
        <v>0</v>
      </c>
      <c r="AR309" s="24" t="s">
        <v>215</v>
      </c>
      <c r="AT309" s="24" t="s">
        <v>165</v>
      </c>
      <c r="AU309" s="24" t="s">
        <v>79</v>
      </c>
      <c r="AY309" s="24" t="s">
        <v>161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24" t="s">
        <v>77</v>
      </c>
      <c r="BK309" s="193">
        <f>ROUND(I309*H309,2)</f>
        <v>0</v>
      </c>
      <c r="BL309" s="24" t="s">
        <v>215</v>
      </c>
      <c r="BM309" s="24" t="s">
        <v>747</v>
      </c>
    </row>
    <row r="310" spans="2:65" s="1" customFormat="1" ht="22.5" customHeight="1">
      <c r="B310" s="181"/>
      <c r="C310" s="234" t="s">
        <v>748</v>
      </c>
      <c r="D310" s="234" t="s">
        <v>513</v>
      </c>
      <c r="E310" s="235" t="s">
        <v>749</v>
      </c>
      <c r="F310" s="236" t="s">
        <v>750</v>
      </c>
      <c r="G310" s="237" t="s">
        <v>214</v>
      </c>
      <c r="H310" s="238">
        <v>121.788</v>
      </c>
      <c r="I310" s="239"/>
      <c r="J310" s="240">
        <f>ROUND(I310*H310,2)</f>
        <v>0</v>
      </c>
      <c r="K310" s="236" t="s">
        <v>169</v>
      </c>
      <c r="L310" s="241"/>
      <c r="M310" s="242" t="s">
        <v>5</v>
      </c>
      <c r="N310" s="243" t="s">
        <v>40</v>
      </c>
      <c r="O310" s="42"/>
      <c r="P310" s="191">
        <f>O310*H310</f>
        <v>0</v>
      </c>
      <c r="Q310" s="191">
        <v>0.00068</v>
      </c>
      <c r="R310" s="191">
        <f>Q310*H310</f>
        <v>0.08281584</v>
      </c>
      <c r="S310" s="191">
        <v>0</v>
      </c>
      <c r="T310" s="192">
        <f>S310*H310</f>
        <v>0</v>
      </c>
      <c r="AR310" s="24" t="s">
        <v>180</v>
      </c>
      <c r="AT310" s="24" t="s">
        <v>513</v>
      </c>
      <c r="AU310" s="24" t="s">
        <v>79</v>
      </c>
      <c r="AY310" s="24" t="s">
        <v>161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24" t="s">
        <v>77</v>
      </c>
      <c r="BK310" s="193">
        <f>ROUND(I310*H310,2)</f>
        <v>0</v>
      </c>
      <c r="BL310" s="24" t="s">
        <v>215</v>
      </c>
      <c r="BM310" s="24" t="s">
        <v>751</v>
      </c>
    </row>
    <row r="311" spans="2:47" s="1" customFormat="1" ht="27">
      <c r="B311" s="41"/>
      <c r="D311" s="199" t="s">
        <v>623</v>
      </c>
      <c r="F311" s="247" t="s">
        <v>752</v>
      </c>
      <c r="I311" s="245"/>
      <c r="L311" s="41"/>
      <c r="M311" s="246"/>
      <c r="N311" s="42"/>
      <c r="O311" s="42"/>
      <c r="P311" s="42"/>
      <c r="Q311" s="42"/>
      <c r="R311" s="42"/>
      <c r="S311" s="42"/>
      <c r="T311" s="70"/>
      <c r="AT311" s="24" t="s">
        <v>623</v>
      </c>
      <c r="AU311" s="24" t="s">
        <v>79</v>
      </c>
    </row>
    <row r="312" spans="2:51" s="12" customFormat="1" ht="13.5">
      <c r="B312" s="198"/>
      <c r="D312" s="208" t="s">
        <v>217</v>
      </c>
      <c r="E312" s="217" t="s">
        <v>5</v>
      </c>
      <c r="F312" s="218" t="s">
        <v>753</v>
      </c>
      <c r="H312" s="219">
        <v>121.788</v>
      </c>
      <c r="I312" s="203"/>
      <c r="L312" s="198"/>
      <c r="M312" s="204"/>
      <c r="N312" s="205"/>
      <c r="O312" s="205"/>
      <c r="P312" s="205"/>
      <c r="Q312" s="205"/>
      <c r="R312" s="205"/>
      <c r="S312" s="205"/>
      <c r="T312" s="206"/>
      <c r="AT312" s="200" t="s">
        <v>217</v>
      </c>
      <c r="AU312" s="200" t="s">
        <v>79</v>
      </c>
      <c r="AV312" s="12" t="s">
        <v>79</v>
      </c>
      <c r="AW312" s="12" t="s">
        <v>33</v>
      </c>
      <c r="AX312" s="12" t="s">
        <v>77</v>
      </c>
      <c r="AY312" s="200" t="s">
        <v>161</v>
      </c>
    </row>
    <row r="313" spans="2:65" s="1" customFormat="1" ht="31.5" customHeight="1">
      <c r="B313" s="181"/>
      <c r="C313" s="182" t="s">
        <v>754</v>
      </c>
      <c r="D313" s="182" t="s">
        <v>165</v>
      </c>
      <c r="E313" s="183" t="s">
        <v>755</v>
      </c>
      <c r="F313" s="184" t="s">
        <v>756</v>
      </c>
      <c r="G313" s="185" t="s">
        <v>214</v>
      </c>
      <c r="H313" s="186">
        <v>10.125</v>
      </c>
      <c r="I313" s="187"/>
      <c r="J313" s="188">
        <f>ROUND(I313*H313,2)</f>
        <v>0</v>
      </c>
      <c r="K313" s="184" t="s">
        <v>169</v>
      </c>
      <c r="L313" s="41"/>
      <c r="M313" s="189" t="s">
        <v>5</v>
      </c>
      <c r="N313" s="190" t="s">
        <v>40</v>
      </c>
      <c r="O313" s="42"/>
      <c r="P313" s="191">
        <f>O313*H313</f>
        <v>0</v>
      </c>
      <c r="Q313" s="191">
        <v>0.00956</v>
      </c>
      <c r="R313" s="191">
        <f>Q313*H313</f>
        <v>0.096795</v>
      </c>
      <c r="S313" s="191">
        <v>0</v>
      </c>
      <c r="T313" s="192">
        <f>S313*H313</f>
        <v>0</v>
      </c>
      <c r="AR313" s="24" t="s">
        <v>215</v>
      </c>
      <c r="AT313" s="24" t="s">
        <v>165</v>
      </c>
      <c r="AU313" s="24" t="s">
        <v>79</v>
      </c>
      <c r="AY313" s="24" t="s">
        <v>161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24" t="s">
        <v>77</v>
      </c>
      <c r="BK313" s="193">
        <f>ROUND(I313*H313,2)</f>
        <v>0</v>
      </c>
      <c r="BL313" s="24" t="s">
        <v>215</v>
      </c>
      <c r="BM313" s="24" t="s">
        <v>757</v>
      </c>
    </row>
    <row r="314" spans="2:51" s="12" customFormat="1" ht="13.5">
      <c r="B314" s="198"/>
      <c r="D314" s="208" t="s">
        <v>217</v>
      </c>
      <c r="E314" s="217" t="s">
        <v>5</v>
      </c>
      <c r="F314" s="218" t="s">
        <v>758</v>
      </c>
      <c r="H314" s="219">
        <v>10.125</v>
      </c>
      <c r="I314" s="203"/>
      <c r="L314" s="198"/>
      <c r="M314" s="204"/>
      <c r="N314" s="205"/>
      <c r="O314" s="205"/>
      <c r="P314" s="205"/>
      <c r="Q314" s="205"/>
      <c r="R314" s="205"/>
      <c r="S314" s="205"/>
      <c r="T314" s="206"/>
      <c r="AT314" s="200" t="s">
        <v>217</v>
      </c>
      <c r="AU314" s="200" t="s">
        <v>79</v>
      </c>
      <c r="AV314" s="12" t="s">
        <v>79</v>
      </c>
      <c r="AW314" s="12" t="s">
        <v>33</v>
      </c>
      <c r="AX314" s="12" t="s">
        <v>77</v>
      </c>
      <c r="AY314" s="200" t="s">
        <v>161</v>
      </c>
    </row>
    <row r="315" spans="2:65" s="1" customFormat="1" ht="22.5" customHeight="1">
      <c r="B315" s="181"/>
      <c r="C315" s="234" t="s">
        <v>759</v>
      </c>
      <c r="D315" s="234" t="s">
        <v>513</v>
      </c>
      <c r="E315" s="235" t="s">
        <v>760</v>
      </c>
      <c r="F315" s="236" t="s">
        <v>761</v>
      </c>
      <c r="G315" s="237" t="s">
        <v>214</v>
      </c>
      <c r="H315" s="238">
        <v>10.328</v>
      </c>
      <c r="I315" s="239"/>
      <c r="J315" s="240">
        <f>ROUND(I315*H315,2)</f>
        <v>0</v>
      </c>
      <c r="K315" s="236" t="s">
        <v>169</v>
      </c>
      <c r="L315" s="241"/>
      <c r="M315" s="242" t="s">
        <v>5</v>
      </c>
      <c r="N315" s="243" t="s">
        <v>40</v>
      </c>
      <c r="O315" s="42"/>
      <c r="P315" s="191">
        <f>O315*H315</f>
        <v>0</v>
      </c>
      <c r="Q315" s="191">
        <v>0.018</v>
      </c>
      <c r="R315" s="191">
        <f>Q315*H315</f>
        <v>0.18590399999999999</v>
      </c>
      <c r="S315" s="191">
        <v>0</v>
      </c>
      <c r="T315" s="192">
        <f>S315*H315</f>
        <v>0</v>
      </c>
      <c r="AR315" s="24" t="s">
        <v>180</v>
      </c>
      <c r="AT315" s="24" t="s">
        <v>513</v>
      </c>
      <c r="AU315" s="24" t="s">
        <v>79</v>
      </c>
      <c r="AY315" s="24" t="s">
        <v>161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24" t="s">
        <v>77</v>
      </c>
      <c r="BK315" s="193">
        <f>ROUND(I315*H315,2)</f>
        <v>0</v>
      </c>
      <c r="BL315" s="24" t="s">
        <v>215</v>
      </c>
      <c r="BM315" s="24" t="s">
        <v>762</v>
      </c>
    </row>
    <row r="316" spans="2:51" s="12" customFormat="1" ht="13.5">
      <c r="B316" s="198"/>
      <c r="D316" s="208" t="s">
        <v>217</v>
      </c>
      <c r="E316" s="217" t="s">
        <v>5</v>
      </c>
      <c r="F316" s="218" t="s">
        <v>763</v>
      </c>
      <c r="H316" s="219">
        <v>10.328</v>
      </c>
      <c r="I316" s="203"/>
      <c r="L316" s="198"/>
      <c r="M316" s="204"/>
      <c r="N316" s="205"/>
      <c r="O316" s="205"/>
      <c r="P316" s="205"/>
      <c r="Q316" s="205"/>
      <c r="R316" s="205"/>
      <c r="S316" s="205"/>
      <c r="T316" s="206"/>
      <c r="AT316" s="200" t="s">
        <v>217</v>
      </c>
      <c r="AU316" s="200" t="s">
        <v>79</v>
      </c>
      <c r="AV316" s="12" t="s">
        <v>79</v>
      </c>
      <c r="AW316" s="12" t="s">
        <v>33</v>
      </c>
      <c r="AX316" s="12" t="s">
        <v>77</v>
      </c>
      <c r="AY316" s="200" t="s">
        <v>161</v>
      </c>
    </row>
    <row r="317" spans="2:65" s="1" customFormat="1" ht="22.5" customHeight="1">
      <c r="B317" s="181"/>
      <c r="C317" s="182" t="s">
        <v>764</v>
      </c>
      <c r="D317" s="182" t="s">
        <v>165</v>
      </c>
      <c r="E317" s="183" t="s">
        <v>765</v>
      </c>
      <c r="F317" s="184" t="s">
        <v>766</v>
      </c>
      <c r="G317" s="185" t="s">
        <v>214</v>
      </c>
      <c r="H317" s="186">
        <v>119.4</v>
      </c>
      <c r="I317" s="187"/>
      <c r="J317" s="188">
        <f>ROUND(I317*H317,2)</f>
        <v>0</v>
      </c>
      <c r="K317" s="184" t="s">
        <v>169</v>
      </c>
      <c r="L317" s="41"/>
      <c r="M317" s="189" t="s">
        <v>5</v>
      </c>
      <c r="N317" s="190" t="s">
        <v>40</v>
      </c>
      <c r="O317" s="42"/>
      <c r="P317" s="191">
        <f>O317*H317</f>
        <v>0</v>
      </c>
      <c r="Q317" s="191">
        <v>0.00348</v>
      </c>
      <c r="R317" s="191">
        <f>Q317*H317</f>
        <v>0.41551200000000005</v>
      </c>
      <c r="S317" s="191">
        <v>0</v>
      </c>
      <c r="T317" s="192">
        <f>S317*H317</f>
        <v>0</v>
      </c>
      <c r="AR317" s="24" t="s">
        <v>215</v>
      </c>
      <c r="AT317" s="24" t="s">
        <v>165</v>
      </c>
      <c r="AU317" s="24" t="s">
        <v>79</v>
      </c>
      <c r="AY317" s="24" t="s">
        <v>161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24" t="s">
        <v>77</v>
      </c>
      <c r="BK317" s="193">
        <f>ROUND(I317*H317,2)</f>
        <v>0</v>
      </c>
      <c r="BL317" s="24" t="s">
        <v>215</v>
      </c>
      <c r="BM317" s="24" t="s">
        <v>767</v>
      </c>
    </row>
    <row r="318" spans="2:65" s="1" customFormat="1" ht="22.5" customHeight="1">
      <c r="B318" s="181"/>
      <c r="C318" s="182" t="s">
        <v>768</v>
      </c>
      <c r="D318" s="182" t="s">
        <v>165</v>
      </c>
      <c r="E318" s="183" t="s">
        <v>769</v>
      </c>
      <c r="F318" s="184" t="s">
        <v>770</v>
      </c>
      <c r="G318" s="185" t="s">
        <v>214</v>
      </c>
      <c r="H318" s="186">
        <v>267.78</v>
      </c>
      <c r="I318" s="187"/>
      <c r="J318" s="188">
        <f>ROUND(I318*H318,2)</f>
        <v>0</v>
      </c>
      <c r="K318" s="184" t="s">
        <v>169</v>
      </c>
      <c r="L318" s="41"/>
      <c r="M318" s="189" t="s">
        <v>5</v>
      </c>
      <c r="N318" s="190" t="s">
        <v>40</v>
      </c>
      <c r="O318" s="42"/>
      <c r="P318" s="191">
        <f>O318*H318</f>
        <v>0</v>
      </c>
      <c r="Q318" s="191">
        <v>0.00489</v>
      </c>
      <c r="R318" s="191">
        <f>Q318*H318</f>
        <v>1.3094442</v>
      </c>
      <c r="S318" s="191">
        <v>0</v>
      </c>
      <c r="T318" s="192">
        <f>S318*H318</f>
        <v>0</v>
      </c>
      <c r="AR318" s="24" t="s">
        <v>215</v>
      </c>
      <c r="AT318" s="24" t="s">
        <v>165</v>
      </c>
      <c r="AU318" s="24" t="s">
        <v>79</v>
      </c>
      <c r="AY318" s="24" t="s">
        <v>161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24" t="s">
        <v>77</v>
      </c>
      <c r="BK318" s="193">
        <f>ROUND(I318*H318,2)</f>
        <v>0</v>
      </c>
      <c r="BL318" s="24" t="s">
        <v>215</v>
      </c>
      <c r="BM318" s="24" t="s">
        <v>771</v>
      </c>
    </row>
    <row r="319" spans="2:51" s="12" customFormat="1" ht="13.5">
      <c r="B319" s="198"/>
      <c r="D319" s="199" t="s">
        <v>217</v>
      </c>
      <c r="E319" s="200" t="s">
        <v>5</v>
      </c>
      <c r="F319" s="201" t="s">
        <v>772</v>
      </c>
      <c r="H319" s="202">
        <v>121.31</v>
      </c>
      <c r="I319" s="203"/>
      <c r="L319" s="198"/>
      <c r="M319" s="204"/>
      <c r="N319" s="205"/>
      <c r="O319" s="205"/>
      <c r="P319" s="205"/>
      <c r="Q319" s="205"/>
      <c r="R319" s="205"/>
      <c r="S319" s="205"/>
      <c r="T319" s="206"/>
      <c r="AT319" s="200" t="s">
        <v>217</v>
      </c>
      <c r="AU319" s="200" t="s">
        <v>79</v>
      </c>
      <c r="AV319" s="12" t="s">
        <v>79</v>
      </c>
      <c r="AW319" s="12" t="s">
        <v>33</v>
      </c>
      <c r="AX319" s="12" t="s">
        <v>69</v>
      </c>
      <c r="AY319" s="200" t="s">
        <v>161</v>
      </c>
    </row>
    <row r="320" spans="2:51" s="12" customFormat="1" ht="13.5">
      <c r="B320" s="198"/>
      <c r="D320" s="199" t="s">
        <v>217</v>
      </c>
      <c r="E320" s="200" t="s">
        <v>5</v>
      </c>
      <c r="F320" s="201" t="s">
        <v>773</v>
      </c>
      <c r="H320" s="202">
        <v>146.47</v>
      </c>
      <c r="I320" s="203"/>
      <c r="L320" s="198"/>
      <c r="M320" s="204"/>
      <c r="N320" s="205"/>
      <c r="O320" s="205"/>
      <c r="P320" s="205"/>
      <c r="Q320" s="205"/>
      <c r="R320" s="205"/>
      <c r="S320" s="205"/>
      <c r="T320" s="206"/>
      <c r="AT320" s="200" t="s">
        <v>217</v>
      </c>
      <c r="AU320" s="200" t="s">
        <v>79</v>
      </c>
      <c r="AV320" s="12" t="s">
        <v>79</v>
      </c>
      <c r="AW320" s="12" t="s">
        <v>33</v>
      </c>
      <c r="AX320" s="12" t="s">
        <v>69</v>
      </c>
      <c r="AY320" s="200" t="s">
        <v>161</v>
      </c>
    </row>
    <row r="321" spans="2:51" s="13" customFormat="1" ht="13.5">
      <c r="B321" s="207"/>
      <c r="D321" s="208" t="s">
        <v>217</v>
      </c>
      <c r="E321" s="209" t="s">
        <v>5</v>
      </c>
      <c r="F321" s="210" t="s">
        <v>220</v>
      </c>
      <c r="H321" s="211">
        <v>267.78</v>
      </c>
      <c r="I321" s="212"/>
      <c r="L321" s="207"/>
      <c r="M321" s="213"/>
      <c r="N321" s="214"/>
      <c r="O321" s="214"/>
      <c r="P321" s="214"/>
      <c r="Q321" s="214"/>
      <c r="R321" s="214"/>
      <c r="S321" s="214"/>
      <c r="T321" s="215"/>
      <c r="AT321" s="216" t="s">
        <v>217</v>
      </c>
      <c r="AU321" s="216" t="s">
        <v>79</v>
      </c>
      <c r="AV321" s="13" t="s">
        <v>215</v>
      </c>
      <c r="AW321" s="13" t="s">
        <v>33</v>
      </c>
      <c r="AX321" s="13" t="s">
        <v>77</v>
      </c>
      <c r="AY321" s="216" t="s">
        <v>161</v>
      </c>
    </row>
    <row r="322" spans="2:65" s="1" customFormat="1" ht="22.5" customHeight="1">
      <c r="B322" s="181"/>
      <c r="C322" s="182" t="s">
        <v>774</v>
      </c>
      <c r="D322" s="182" t="s">
        <v>165</v>
      </c>
      <c r="E322" s="183" t="s">
        <v>775</v>
      </c>
      <c r="F322" s="184" t="s">
        <v>776</v>
      </c>
      <c r="G322" s="185" t="s">
        <v>231</v>
      </c>
      <c r="H322" s="186">
        <v>525.575</v>
      </c>
      <c r="I322" s="187"/>
      <c r="J322" s="188">
        <f>ROUND(I322*H322,2)</f>
        <v>0</v>
      </c>
      <c r="K322" s="184" t="s">
        <v>169</v>
      </c>
      <c r="L322" s="41"/>
      <c r="M322" s="189" t="s">
        <v>5</v>
      </c>
      <c r="N322" s="190" t="s">
        <v>40</v>
      </c>
      <c r="O322" s="42"/>
      <c r="P322" s="191">
        <f>O322*H322</f>
        <v>0</v>
      </c>
      <c r="Q322" s="191">
        <v>0</v>
      </c>
      <c r="R322" s="191">
        <f>Q322*H322</f>
        <v>0</v>
      </c>
      <c r="S322" s="191">
        <v>0</v>
      </c>
      <c r="T322" s="192">
        <f>S322*H322</f>
        <v>0</v>
      </c>
      <c r="AR322" s="24" t="s">
        <v>215</v>
      </c>
      <c r="AT322" s="24" t="s">
        <v>165</v>
      </c>
      <c r="AU322" s="24" t="s">
        <v>79</v>
      </c>
      <c r="AY322" s="24" t="s">
        <v>161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4" t="s">
        <v>77</v>
      </c>
      <c r="BK322" s="193">
        <f>ROUND(I322*H322,2)</f>
        <v>0</v>
      </c>
      <c r="BL322" s="24" t="s">
        <v>215</v>
      </c>
      <c r="BM322" s="24" t="s">
        <v>777</v>
      </c>
    </row>
    <row r="323" spans="2:51" s="12" customFormat="1" ht="27">
      <c r="B323" s="198"/>
      <c r="D323" s="199" t="s">
        <v>217</v>
      </c>
      <c r="E323" s="200" t="s">
        <v>5</v>
      </c>
      <c r="F323" s="201" t="s">
        <v>778</v>
      </c>
      <c r="H323" s="202">
        <v>132.275</v>
      </c>
      <c r="I323" s="203"/>
      <c r="L323" s="198"/>
      <c r="M323" s="204"/>
      <c r="N323" s="205"/>
      <c r="O323" s="205"/>
      <c r="P323" s="205"/>
      <c r="Q323" s="205"/>
      <c r="R323" s="205"/>
      <c r="S323" s="205"/>
      <c r="T323" s="206"/>
      <c r="AT323" s="200" t="s">
        <v>217</v>
      </c>
      <c r="AU323" s="200" t="s">
        <v>79</v>
      </c>
      <c r="AV323" s="12" t="s">
        <v>79</v>
      </c>
      <c r="AW323" s="12" t="s">
        <v>33</v>
      </c>
      <c r="AX323" s="12" t="s">
        <v>69</v>
      </c>
      <c r="AY323" s="200" t="s">
        <v>161</v>
      </c>
    </row>
    <row r="324" spans="2:51" s="12" customFormat="1" ht="13.5">
      <c r="B324" s="198"/>
      <c r="D324" s="199" t="s">
        <v>217</v>
      </c>
      <c r="E324" s="200" t="s">
        <v>5</v>
      </c>
      <c r="F324" s="201" t="s">
        <v>779</v>
      </c>
      <c r="H324" s="202">
        <v>84</v>
      </c>
      <c r="I324" s="203"/>
      <c r="L324" s="198"/>
      <c r="M324" s="204"/>
      <c r="N324" s="205"/>
      <c r="O324" s="205"/>
      <c r="P324" s="205"/>
      <c r="Q324" s="205"/>
      <c r="R324" s="205"/>
      <c r="S324" s="205"/>
      <c r="T324" s="206"/>
      <c r="AT324" s="200" t="s">
        <v>217</v>
      </c>
      <c r="AU324" s="200" t="s">
        <v>79</v>
      </c>
      <c r="AV324" s="12" t="s">
        <v>79</v>
      </c>
      <c r="AW324" s="12" t="s">
        <v>33</v>
      </c>
      <c r="AX324" s="12" t="s">
        <v>69</v>
      </c>
      <c r="AY324" s="200" t="s">
        <v>161</v>
      </c>
    </row>
    <row r="325" spans="2:51" s="12" customFormat="1" ht="27">
      <c r="B325" s="198"/>
      <c r="D325" s="199" t="s">
        <v>217</v>
      </c>
      <c r="E325" s="200" t="s">
        <v>5</v>
      </c>
      <c r="F325" s="201" t="s">
        <v>780</v>
      </c>
      <c r="H325" s="202">
        <v>138.6</v>
      </c>
      <c r="I325" s="203"/>
      <c r="L325" s="198"/>
      <c r="M325" s="204"/>
      <c r="N325" s="205"/>
      <c r="O325" s="205"/>
      <c r="P325" s="205"/>
      <c r="Q325" s="205"/>
      <c r="R325" s="205"/>
      <c r="S325" s="205"/>
      <c r="T325" s="206"/>
      <c r="AT325" s="200" t="s">
        <v>217</v>
      </c>
      <c r="AU325" s="200" t="s">
        <v>79</v>
      </c>
      <c r="AV325" s="12" t="s">
        <v>79</v>
      </c>
      <c r="AW325" s="12" t="s">
        <v>33</v>
      </c>
      <c r="AX325" s="12" t="s">
        <v>69</v>
      </c>
      <c r="AY325" s="200" t="s">
        <v>161</v>
      </c>
    </row>
    <row r="326" spans="2:51" s="12" customFormat="1" ht="13.5">
      <c r="B326" s="198"/>
      <c r="D326" s="199" t="s">
        <v>217</v>
      </c>
      <c r="E326" s="200" t="s">
        <v>5</v>
      </c>
      <c r="F326" s="201" t="s">
        <v>781</v>
      </c>
      <c r="H326" s="202">
        <v>26.8</v>
      </c>
      <c r="I326" s="203"/>
      <c r="L326" s="198"/>
      <c r="M326" s="204"/>
      <c r="N326" s="205"/>
      <c r="O326" s="205"/>
      <c r="P326" s="205"/>
      <c r="Q326" s="205"/>
      <c r="R326" s="205"/>
      <c r="S326" s="205"/>
      <c r="T326" s="206"/>
      <c r="AT326" s="200" t="s">
        <v>217</v>
      </c>
      <c r="AU326" s="200" t="s">
        <v>79</v>
      </c>
      <c r="AV326" s="12" t="s">
        <v>79</v>
      </c>
      <c r="AW326" s="12" t="s">
        <v>33</v>
      </c>
      <c r="AX326" s="12" t="s">
        <v>69</v>
      </c>
      <c r="AY326" s="200" t="s">
        <v>161</v>
      </c>
    </row>
    <row r="327" spans="2:51" s="12" customFormat="1" ht="27">
      <c r="B327" s="198"/>
      <c r="D327" s="199" t="s">
        <v>217</v>
      </c>
      <c r="E327" s="200" t="s">
        <v>5</v>
      </c>
      <c r="F327" s="201" t="s">
        <v>782</v>
      </c>
      <c r="H327" s="202">
        <v>143.9</v>
      </c>
      <c r="I327" s="203"/>
      <c r="L327" s="198"/>
      <c r="M327" s="204"/>
      <c r="N327" s="205"/>
      <c r="O327" s="205"/>
      <c r="P327" s="205"/>
      <c r="Q327" s="205"/>
      <c r="R327" s="205"/>
      <c r="S327" s="205"/>
      <c r="T327" s="206"/>
      <c r="AT327" s="200" t="s">
        <v>217</v>
      </c>
      <c r="AU327" s="200" t="s">
        <v>79</v>
      </c>
      <c r="AV327" s="12" t="s">
        <v>79</v>
      </c>
      <c r="AW327" s="12" t="s">
        <v>33</v>
      </c>
      <c r="AX327" s="12" t="s">
        <v>69</v>
      </c>
      <c r="AY327" s="200" t="s">
        <v>161</v>
      </c>
    </row>
    <row r="328" spans="2:51" s="13" customFormat="1" ht="13.5">
      <c r="B328" s="207"/>
      <c r="D328" s="208" t="s">
        <v>217</v>
      </c>
      <c r="E328" s="209" t="s">
        <v>5</v>
      </c>
      <c r="F328" s="210" t="s">
        <v>220</v>
      </c>
      <c r="H328" s="211">
        <v>525.575</v>
      </c>
      <c r="I328" s="212"/>
      <c r="L328" s="207"/>
      <c r="M328" s="213"/>
      <c r="N328" s="214"/>
      <c r="O328" s="214"/>
      <c r="P328" s="214"/>
      <c r="Q328" s="214"/>
      <c r="R328" s="214"/>
      <c r="S328" s="214"/>
      <c r="T328" s="215"/>
      <c r="AT328" s="216" t="s">
        <v>217</v>
      </c>
      <c r="AU328" s="216" t="s">
        <v>79</v>
      </c>
      <c r="AV328" s="13" t="s">
        <v>215</v>
      </c>
      <c r="AW328" s="13" t="s">
        <v>33</v>
      </c>
      <c r="AX328" s="13" t="s">
        <v>77</v>
      </c>
      <c r="AY328" s="216" t="s">
        <v>161</v>
      </c>
    </row>
    <row r="329" spans="2:65" s="1" customFormat="1" ht="22.5" customHeight="1">
      <c r="B329" s="181"/>
      <c r="C329" s="234" t="s">
        <v>783</v>
      </c>
      <c r="D329" s="234" t="s">
        <v>513</v>
      </c>
      <c r="E329" s="235" t="s">
        <v>784</v>
      </c>
      <c r="F329" s="236" t="s">
        <v>785</v>
      </c>
      <c r="G329" s="237" t="s">
        <v>231</v>
      </c>
      <c r="H329" s="238">
        <v>578.889</v>
      </c>
      <c r="I329" s="239"/>
      <c r="J329" s="240">
        <f>ROUND(I329*H329,2)</f>
        <v>0</v>
      </c>
      <c r="K329" s="236" t="s">
        <v>169</v>
      </c>
      <c r="L329" s="241"/>
      <c r="M329" s="242" t="s">
        <v>5</v>
      </c>
      <c r="N329" s="243" t="s">
        <v>40</v>
      </c>
      <c r="O329" s="42"/>
      <c r="P329" s="191">
        <f>O329*H329</f>
        <v>0</v>
      </c>
      <c r="Q329" s="191">
        <v>3E-05</v>
      </c>
      <c r="R329" s="191">
        <f>Q329*H329</f>
        <v>0.01736667</v>
      </c>
      <c r="S329" s="191">
        <v>0</v>
      </c>
      <c r="T329" s="192">
        <f>S329*H329</f>
        <v>0</v>
      </c>
      <c r="AR329" s="24" t="s">
        <v>180</v>
      </c>
      <c r="AT329" s="24" t="s">
        <v>513</v>
      </c>
      <c r="AU329" s="24" t="s">
        <v>79</v>
      </c>
      <c r="AY329" s="24" t="s">
        <v>161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4" t="s">
        <v>77</v>
      </c>
      <c r="BK329" s="193">
        <f>ROUND(I329*H329,2)</f>
        <v>0</v>
      </c>
      <c r="BL329" s="24" t="s">
        <v>215</v>
      </c>
      <c r="BM329" s="24" t="s">
        <v>786</v>
      </c>
    </row>
    <row r="330" spans="2:51" s="12" customFormat="1" ht="13.5">
      <c r="B330" s="198"/>
      <c r="D330" s="208" t="s">
        <v>217</v>
      </c>
      <c r="E330" s="217" t="s">
        <v>5</v>
      </c>
      <c r="F330" s="218" t="s">
        <v>787</v>
      </c>
      <c r="H330" s="219">
        <v>578.889</v>
      </c>
      <c r="I330" s="203"/>
      <c r="L330" s="198"/>
      <c r="M330" s="204"/>
      <c r="N330" s="205"/>
      <c r="O330" s="205"/>
      <c r="P330" s="205"/>
      <c r="Q330" s="205"/>
      <c r="R330" s="205"/>
      <c r="S330" s="205"/>
      <c r="T330" s="206"/>
      <c r="AT330" s="200" t="s">
        <v>217</v>
      </c>
      <c r="AU330" s="200" t="s">
        <v>79</v>
      </c>
      <c r="AV330" s="12" t="s">
        <v>79</v>
      </c>
      <c r="AW330" s="12" t="s">
        <v>33</v>
      </c>
      <c r="AX330" s="12" t="s">
        <v>77</v>
      </c>
      <c r="AY330" s="200" t="s">
        <v>161</v>
      </c>
    </row>
    <row r="331" spans="2:65" s="1" customFormat="1" ht="22.5" customHeight="1">
      <c r="B331" s="181"/>
      <c r="C331" s="182" t="s">
        <v>788</v>
      </c>
      <c r="D331" s="182" t="s">
        <v>165</v>
      </c>
      <c r="E331" s="183" t="s">
        <v>789</v>
      </c>
      <c r="F331" s="184" t="s">
        <v>790</v>
      </c>
      <c r="G331" s="185" t="s">
        <v>231</v>
      </c>
      <c r="H331" s="186">
        <v>309.3</v>
      </c>
      <c r="I331" s="187"/>
      <c r="J331" s="188">
        <f>ROUND(I331*H331,2)</f>
        <v>0</v>
      </c>
      <c r="K331" s="184" t="s">
        <v>169</v>
      </c>
      <c r="L331" s="41"/>
      <c r="M331" s="189" t="s">
        <v>5</v>
      </c>
      <c r="N331" s="190" t="s">
        <v>40</v>
      </c>
      <c r="O331" s="42"/>
      <c r="P331" s="191">
        <f>O331*H331</f>
        <v>0</v>
      </c>
      <c r="Q331" s="191">
        <v>0</v>
      </c>
      <c r="R331" s="191">
        <f>Q331*H331</f>
        <v>0</v>
      </c>
      <c r="S331" s="191">
        <v>0</v>
      </c>
      <c r="T331" s="192">
        <f>S331*H331</f>
        <v>0</v>
      </c>
      <c r="AR331" s="24" t="s">
        <v>215</v>
      </c>
      <c r="AT331" s="24" t="s">
        <v>165</v>
      </c>
      <c r="AU331" s="24" t="s">
        <v>79</v>
      </c>
      <c r="AY331" s="24" t="s">
        <v>161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24" t="s">
        <v>77</v>
      </c>
      <c r="BK331" s="193">
        <f>ROUND(I331*H331,2)</f>
        <v>0</v>
      </c>
      <c r="BL331" s="24" t="s">
        <v>215</v>
      </c>
      <c r="BM331" s="24" t="s">
        <v>791</v>
      </c>
    </row>
    <row r="332" spans="2:51" s="12" customFormat="1" ht="27">
      <c r="B332" s="198"/>
      <c r="D332" s="199" t="s">
        <v>217</v>
      </c>
      <c r="E332" s="200" t="s">
        <v>5</v>
      </c>
      <c r="F332" s="201" t="s">
        <v>780</v>
      </c>
      <c r="H332" s="202">
        <v>138.6</v>
      </c>
      <c r="I332" s="203"/>
      <c r="L332" s="198"/>
      <c r="M332" s="204"/>
      <c r="N332" s="205"/>
      <c r="O332" s="205"/>
      <c r="P332" s="205"/>
      <c r="Q332" s="205"/>
      <c r="R332" s="205"/>
      <c r="S332" s="205"/>
      <c r="T332" s="206"/>
      <c r="AT332" s="200" t="s">
        <v>217</v>
      </c>
      <c r="AU332" s="200" t="s">
        <v>79</v>
      </c>
      <c r="AV332" s="12" t="s">
        <v>79</v>
      </c>
      <c r="AW332" s="12" t="s">
        <v>33</v>
      </c>
      <c r="AX332" s="12" t="s">
        <v>69</v>
      </c>
      <c r="AY332" s="200" t="s">
        <v>161</v>
      </c>
    </row>
    <row r="333" spans="2:51" s="12" customFormat="1" ht="13.5">
      <c r="B333" s="198"/>
      <c r="D333" s="199" t="s">
        <v>217</v>
      </c>
      <c r="E333" s="200" t="s">
        <v>5</v>
      </c>
      <c r="F333" s="201" t="s">
        <v>781</v>
      </c>
      <c r="H333" s="202">
        <v>26.8</v>
      </c>
      <c r="I333" s="203"/>
      <c r="L333" s="198"/>
      <c r="M333" s="204"/>
      <c r="N333" s="205"/>
      <c r="O333" s="205"/>
      <c r="P333" s="205"/>
      <c r="Q333" s="205"/>
      <c r="R333" s="205"/>
      <c r="S333" s="205"/>
      <c r="T333" s="206"/>
      <c r="AT333" s="200" t="s">
        <v>217</v>
      </c>
      <c r="AU333" s="200" t="s">
        <v>79</v>
      </c>
      <c r="AV333" s="12" t="s">
        <v>79</v>
      </c>
      <c r="AW333" s="12" t="s">
        <v>33</v>
      </c>
      <c r="AX333" s="12" t="s">
        <v>69</v>
      </c>
      <c r="AY333" s="200" t="s">
        <v>161</v>
      </c>
    </row>
    <row r="334" spans="2:51" s="12" customFormat="1" ht="27">
      <c r="B334" s="198"/>
      <c r="D334" s="199" t="s">
        <v>217</v>
      </c>
      <c r="E334" s="200" t="s">
        <v>5</v>
      </c>
      <c r="F334" s="201" t="s">
        <v>782</v>
      </c>
      <c r="H334" s="202">
        <v>143.9</v>
      </c>
      <c r="I334" s="203"/>
      <c r="L334" s="198"/>
      <c r="M334" s="204"/>
      <c r="N334" s="205"/>
      <c r="O334" s="205"/>
      <c r="P334" s="205"/>
      <c r="Q334" s="205"/>
      <c r="R334" s="205"/>
      <c r="S334" s="205"/>
      <c r="T334" s="206"/>
      <c r="AT334" s="200" t="s">
        <v>217</v>
      </c>
      <c r="AU334" s="200" t="s">
        <v>79</v>
      </c>
      <c r="AV334" s="12" t="s">
        <v>79</v>
      </c>
      <c r="AW334" s="12" t="s">
        <v>33</v>
      </c>
      <c r="AX334" s="12" t="s">
        <v>69</v>
      </c>
      <c r="AY334" s="200" t="s">
        <v>161</v>
      </c>
    </row>
    <row r="335" spans="2:51" s="13" customFormat="1" ht="13.5">
      <c r="B335" s="207"/>
      <c r="D335" s="208" t="s">
        <v>217</v>
      </c>
      <c r="E335" s="209" t="s">
        <v>5</v>
      </c>
      <c r="F335" s="210" t="s">
        <v>220</v>
      </c>
      <c r="H335" s="211">
        <v>309.3</v>
      </c>
      <c r="I335" s="212"/>
      <c r="L335" s="207"/>
      <c r="M335" s="213"/>
      <c r="N335" s="214"/>
      <c r="O335" s="214"/>
      <c r="P335" s="214"/>
      <c r="Q335" s="214"/>
      <c r="R335" s="214"/>
      <c r="S335" s="214"/>
      <c r="T335" s="215"/>
      <c r="AT335" s="216" t="s">
        <v>217</v>
      </c>
      <c r="AU335" s="216" t="s">
        <v>79</v>
      </c>
      <c r="AV335" s="13" t="s">
        <v>215</v>
      </c>
      <c r="AW335" s="13" t="s">
        <v>33</v>
      </c>
      <c r="AX335" s="13" t="s">
        <v>77</v>
      </c>
      <c r="AY335" s="216" t="s">
        <v>161</v>
      </c>
    </row>
    <row r="336" spans="2:65" s="1" customFormat="1" ht="22.5" customHeight="1">
      <c r="B336" s="181"/>
      <c r="C336" s="234" t="s">
        <v>792</v>
      </c>
      <c r="D336" s="234" t="s">
        <v>513</v>
      </c>
      <c r="E336" s="235" t="s">
        <v>793</v>
      </c>
      <c r="F336" s="236" t="s">
        <v>794</v>
      </c>
      <c r="G336" s="237" t="s">
        <v>231</v>
      </c>
      <c r="H336" s="238">
        <v>341.003</v>
      </c>
      <c r="I336" s="239"/>
      <c r="J336" s="240">
        <f>ROUND(I336*H336,2)</f>
        <v>0</v>
      </c>
      <c r="K336" s="236" t="s">
        <v>169</v>
      </c>
      <c r="L336" s="241"/>
      <c r="M336" s="242" t="s">
        <v>5</v>
      </c>
      <c r="N336" s="243" t="s">
        <v>40</v>
      </c>
      <c r="O336" s="42"/>
      <c r="P336" s="191">
        <f>O336*H336</f>
        <v>0</v>
      </c>
      <c r="Q336" s="191">
        <v>4E-05</v>
      </c>
      <c r="R336" s="191">
        <f>Q336*H336</f>
        <v>0.01364012</v>
      </c>
      <c r="S336" s="191">
        <v>0</v>
      </c>
      <c r="T336" s="192">
        <f>S336*H336</f>
        <v>0</v>
      </c>
      <c r="AR336" s="24" t="s">
        <v>180</v>
      </c>
      <c r="AT336" s="24" t="s">
        <v>513</v>
      </c>
      <c r="AU336" s="24" t="s">
        <v>79</v>
      </c>
      <c r="AY336" s="24" t="s">
        <v>161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24" t="s">
        <v>77</v>
      </c>
      <c r="BK336" s="193">
        <f>ROUND(I336*H336,2)</f>
        <v>0</v>
      </c>
      <c r="BL336" s="24" t="s">
        <v>215</v>
      </c>
      <c r="BM336" s="24" t="s">
        <v>795</v>
      </c>
    </row>
    <row r="337" spans="2:47" s="1" customFormat="1" ht="27">
      <c r="B337" s="41"/>
      <c r="D337" s="199" t="s">
        <v>623</v>
      </c>
      <c r="F337" s="247" t="s">
        <v>796</v>
      </c>
      <c r="I337" s="245"/>
      <c r="L337" s="41"/>
      <c r="M337" s="246"/>
      <c r="N337" s="42"/>
      <c r="O337" s="42"/>
      <c r="P337" s="42"/>
      <c r="Q337" s="42"/>
      <c r="R337" s="42"/>
      <c r="S337" s="42"/>
      <c r="T337" s="70"/>
      <c r="AT337" s="24" t="s">
        <v>623</v>
      </c>
      <c r="AU337" s="24" t="s">
        <v>79</v>
      </c>
    </row>
    <row r="338" spans="2:51" s="12" customFormat="1" ht="13.5">
      <c r="B338" s="198"/>
      <c r="D338" s="199" t="s">
        <v>217</v>
      </c>
      <c r="E338" s="200" t="s">
        <v>5</v>
      </c>
      <c r="F338" s="201" t="s">
        <v>797</v>
      </c>
      <c r="H338" s="202">
        <v>324.765</v>
      </c>
      <c r="I338" s="203"/>
      <c r="L338" s="198"/>
      <c r="M338" s="204"/>
      <c r="N338" s="205"/>
      <c r="O338" s="205"/>
      <c r="P338" s="205"/>
      <c r="Q338" s="205"/>
      <c r="R338" s="205"/>
      <c r="S338" s="205"/>
      <c r="T338" s="206"/>
      <c r="AT338" s="200" t="s">
        <v>217</v>
      </c>
      <c r="AU338" s="200" t="s">
        <v>79</v>
      </c>
      <c r="AV338" s="12" t="s">
        <v>79</v>
      </c>
      <c r="AW338" s="12" t="s">
        <v>33</v>
      </c>
      <c r="AX338" s="12" t="s">
        <v>69</v>
      </c>
      <c r="AY338" s="200" t="s">
        <v>161</v>
      </c>
    </row>
    <row r="339" spans="2:51" s="12" customFormat="1" ht="13.5">
      <c r="B339" s="198"/>
      <c r="D339" s="208" t="s">
        <v>217</v>
      </c>
      <c r="E339" s="217" t="s">
        <v>5</v>
      </c>
      <c r="F339" s="218" t="s">
        <v>798</v>
      </c>
      <c r="H339" s="219">
        <v>341.003</v>
      </c>
      <c r="I339" s="203"/>
      <c r="L339" s="198"/>
      <c r="M339" s="204"/>
      <c r="N339" s="205"/>
      <c r="O339" s="205"/>
      <c r="P339" s="205"/>
      <c r="Q339" s="205"/>
      <c r="R339" s="205"/>
      <c r="S339" s="205"/>
      <c r="T339" s="206"/>
      <c r="AT339" s="200" t="s">
        <v>217</v>
      </c>
      <c r="AU339" s="200" t="s">
        <v>79</v>
      </c>
      <c r="AV339" s="12" t="s">
        <v>79</v>
      </c>
      <c r="AW339" s="12" t="s">
        <v>33</v>
      </c>
      <c r="AX339" s="12" t="s">
        <v>77</v>
      </c>
      <c r="AY339" s="200" t="s">
        <v>161</v>
      </c>
    </row>
    <row r="340" spans="2:65" s="1" customFormat="1" ht="22.5" customHeight="1">
      <c r="B340" s="181"/>
      <c r="C340" s="182" t="s">
        <v>799</v>
      </c>
      <c r="D340" s="182" t="s">
        <v>165</v>
      </c>
      <c r="E340" s="183" t="s">
        <v>800</v>
      </c>
      <c r="F340" s="184" t="s">
        <v>801</v>
      </c>
      <c r="G340" s="185" t="s">
        <v>214</v>
      </c>
      <c r="H340" s="186">
        <v>469.525</v>
      </c>
      <c r="I340" s="187"/>
      <c r="J340" s="188">
        <f>ROUND(I340*H340,2)</f>
        <v>0</v>
      </c>
      <c r="K340" s="184" t="s">
        <v>169</v>
      </c>
      <c r="L340" s="41"/>
      <c r="M340" s="189" t="s">
        <v>5</v>
      </c>
      <c r="N340" s="190" t="s">
        <v>40</v>
      </c>
      <c r="O340" s="42"/>
      <c r="P340" s="191">
        <f>O340*H340</f>
        <v>0</v>
      </c>
      <c r="Q340" s="191">
        <v>0.00832</v>
      </c>
      <c r="R340" s="191">
        <f>Q340*H340</f>
        <v>3.9064479999999993</v>
      </c>
      <c r="S340" s="191">
        <v>0</v>
      </c>
      <c r="T340" s="192">
        <f>S340*H340</f>
        <v>0</v>
      </c>
      <c r="AR340" s="24" t="s">
        <v>215</v>
      </c>
      <c r="AT340" s="24" t="s">
        <v>165</v>
      </c>
      <c r="AU340" s="24" t="s">
        <v>79</v>
      </c>
      <c r="AY340" s="24" t="s">
        <v>161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4" t="s">
        <v>77</v>
      </c>
      <c r="BK340" s="193">
        <f>ROUND(I340*H340,2)</f>
        <v>0</v>
      </c>
      <c r="BL340" s="24" t="s">
        <v>215</v>
      </c>
      <c r="BM340" s="24" t="s">
        <v>802</v>
      </c>
    </row>
    <row r="341" spans="2:51" s="12" customFormat="1" ht="13.5">
      <c r="B341" s="198"/>
      <c r="D341" s="199" t="s">
        <v>217</v>
      </c>
      <c r="E341" s="200" t="s">
        <v>5</v>
      </c>
      <c r="F341" s="201" t="s">
        <v>803</v>
      </c>
      <c r="H341" s="202">
        <v>55.2</v>
      </c>
      <c r="I341" s="203"/>
      <c r="L341" s="198"/>
      <c r="M341" s="204"/>
      <c r="N341" s="205"/>
      <c r="O341" s="205"/>
      <c r="P341" s="205"/>
      <c r="Q341" s="205"/>
      <c r="R341" s="205"/>
      <c r="S341" s="205"/>
      <c r="T341" s="206"/>
      <c r="AT341" s="200" t="s">
        <v>217</v>
      </c>
      <c r="AU341" s="200" t="s">
        <v>79</v>
      </c>
      <c r="AV341" s="12" t="s">
        <v>79</v>
      </c>
      <c r="AW341" s="12" t="s">
        <v>33</v>
      </c>
      <c r="AX341" s="12" t="s">
        <v>69</v>
      </c>
      <c r="AY341" s="200" t="s">
        <v>161</v>
      </c>
    </row>
    <row r="342" spans="2:51" s="12" customFormat="1" ht="13.5">
      <c r="B342" s="198"/>
      <c r="D342" s="199" t="s">
        <v>217</v>
      </c>
      <c r="E342" s="200" t="s">
        <v>5</v>
      </c>
      <c r="F342" s="201" t="s">
        <v>804</v>
      </c>
      <c r="H342" s="202">
        <v>83.3</v>
      </c>
      <c r="I342" s="203"/>
      <c r="L342" s="198"/>
      <c r="M342" s="204"/>
      <c r="N342" s="205"/>
      <c r="O342" s="205"/>
      <c r="P342" s="205"/>
      <c r="Q342" s="205"/>
      <c r="R342" s="205"/>
      <c r="S342" s="205"/>
      <c r="T342" s="206"/>
      <c r="AT342" s="200" t="s">
        <v>217</v>
      </c>
      <c r="AU342" s="200" t="s">
        <v>79</v>
      </c>
      <c r="AV342" s="12" t="s">
        <v>79</v>
      </c>
      <c r="AW342" s="12" t="s">
        <v>33</v>
      </c>
      <c r="AX342" s="12" t="s">
        <v>69</v>
      </c>
      <c r="AY342" s="200" t="s">
        <v>161</v>
      </c>
    </row>
    <row r="343" spans="2:51" s="12" customFormat="1" ht="13.5">
      <c r="B343" s="198"/>
      <c r="D343" s="199" t="s">
        <v>217</v>
      </c>
      <c r="E343" s="200" t="s">
        <v>5</v>
      </c>
      <c r="F343" s="201" t="s">
        <v>805</v>
      </c>
      <c r="H343" s="202">
        <v>71.4</v>
      </c>
      <c r="I343" s="203"/>
      <c r="L343" s="198"/>
      <c r="M343" s="204"/>
      <c r="N343" s="205"/>
      <c r="O343" s="205"/>
      <c r="P343" s="205"/>
      <c r="Q343" s="205"/>
      <c r="R343" s="205"/>
      <c r="S343" s="205"/>
      <c r="T343" s="206"/>
      <c r="AT343" s="200" t="s">
        <v>217</v>
      </c>
      <c r="AU343" s="200" t="s">
        <v>79</v>
      </c>
      <c r="AV343" s="12" t="s">
        <v>79</v>
      </c>
      <c r="AW343" s="12" t="s">
        <v>33</v>
      </c>
      <c r="AX343" s="12" t="s">
        <v>69</v>
      </c>
      <c r="AY343" s="200" t="s">
        <v>161</v>
      </c>
    </row>
    <row r="344" spans="2:51" s="12" customFormat="1" ht="13.5">
      <c r="B344" s="198"/>
      <c r="D344" s="199" t="s">
        <v>217</v>
      </c>
      <c r="E344" s="200" t="s">
        <v>5</v>
      </c>
      <c r="F344" s="201" t="s">
        <v>806</v>
      </c>
      <c r="H344" s="202">
        <v>-13.2</v>
      </c>
      <c r="I344" s="203"/>
      <c r="L344" s="198"/>
      <c r="M344" s="204"/>
      <c r="N344" s="205"/>
      <c r="O344" s="205"/>
      <c r="P344" s="205"/>
      <c r="Q344" s="205"/>
      <c r="R344" s="205"/>
      <c r="S344" s="205"/>
      <c r="T344" s="206"/>
      <c r="AT344" s="200" t="s">
        <v>217</v>
      </c>
      <c r="AU344" s="200" t="s">
        <v>79</v>
      </c>
      <c r="AV344" s="12" t="s">
        <v>79</v>
      </c>
      <c r="AW344" s="12" t="s">
        <v>33</v>
      </c>
      <c r="AX344" s="12" t="s">
        <v>69</v>
      </c>
      <c r="AY344" s="200" t="s">
        <v>161</v>
      </c>
    </row>
    <row r="345" spans="2:51" s="12" customFormat="1" ht="13.5">
      <c r="B345" s="198"/>
      <c r="D345" s="199" t="s">
        <v>217</v>
      </c>
      <c r="E345" s="200" t="s">
        <v>5</v>
      </c>
      <c r="F345" s="201" t="s">
        <v>807</v>
      </c>
      <c r="H345" s="202">
        <v>337.4</v>
      </c>
      <c r="I345" s="203"/>
      <c r="L345" s="198"/>
      <c r="M345" s="204"/>
      <c r="N345" s="205"/>
      <c r="O345" s="205"/>
      <c r="P345" s="205"/>
      <c r="Q345" s="205"/>
      <c r="R345" s="205"/>
      <c r="S345" s="205"/>
      <c r="T345" s="206"/>
      <c r="AT345" s="200" t="s">
        <v>217</v>
      </c>
      <c r="AU345" s="200" t="s">
        <v>79</v>
      </c>
      <c r="AV345" s="12" t="s">
        <v>79</v>
      </c>
      <c r="AW345" s="12" t="s">
        <v>33</v>
      </c>
      <c r="AX345" s="12" t="s">
        <v>69</v>
      </c>
      <c r="AY345" s="200" t="s">
        <v>161</v>
      </c>
    </row>
    <row r="346" spans="2:51" s="12" customFormat="1" ht="13.5">
      <c r="B346" s="198"/>
      <c r="D346" s="199" t="s">
        <v>217</v>
      </c>
      <c r="E346" s="200" t="s">
        <v>5</v>
      </c>
      <c r="F346" s="201" t="s">
        <v>808</v>
      </c>
      <c r="H346" s="202">
        <v>-64.575</v>
      </c>
      <c r="I346" s="203"/>
      <c r="L346" s="198"/>
      <c r="M346" s="204"/>
      <c r="N346" s="205"/>
      <c r="O346" s="205"/>
      <c r="P346" s="205"/>
      <c r="Q346" s="205"/>
      <c r="R346" s="205"/>
      <c r="S346" s="205"/>
      <c r="T346" s="206"/>
      <c r="AT346" s="200" t="s">
        <v>217</v>
      </c>
      <c r="AU346" s="200" t="s">
        <v>79</v>
      </c>
      <c r="AV346" s="12" t="s">
        <v>79</v>
      </c>
      <c r="AW346" s="12" t="s">
        <v>33</v>
      </c>
      <c r="AX346" s="12" t="s">
        <v>69</v>
      </c>
      <c r="AY346" s="200" t="s">
        <v>161</v>
      </c>
    </row>
    <row r="347" spans="2:51" s="13" customFormat="1" ht="13.5">
      <c r="B347" s="207"/>
      <c r="D347" s="208" t="s">
        <v>217</v>
      </c>
      <c r="E347" s="209" t="s">
        <v>5</v>
      </c>
      <c r="F347" s="210" t="s">
        <v>220</v>
      </c>
      <c r="H347" s="211">
        <v>469.525</v>
      </c>
      <c r="I347" s="212"/>
      <c r="L347" s="207"/>
      <c r="M347" s="213"/>
      <c r="N347" s="214"/>
      <c r="O347" s="214"/>
      <c r="P347" s="214"/>
      <c r="Q347" s="214"/>
      <c r="R347" s="214"/>
      <c r="S347" s="214"/>
      <c r="T347" s="215"/>
      <c r="AT347" s="216" t="s">
        <v>217</v>
      </c>
      <c r="AU347" s="216" t="s">
        <v>79</v>
      </c>
      <c r="AV347" s="13" t="s">
        <v>215</v>
      </c>
      <c r="AW347" s="13" t="s">
        <v>33</v>
      </c>
      <c r="AX347" s="13" t="s">
        <v>77</v>
      </c>
      <c r="AY347" s="216" t="s">
        <v>161</v>
      </c>
    </row>
    <row r="348" spans="2:65" s="1" customFormat="1" ht="22.5" customHeight="1">
      <c r="B348" s="181"/>
      <c r="C348" s="234" t="s">
        <v>809</v>
      </c>
      <c r="D348" s="234" t="s">
        <v>513</v>
      </c>
      <c r="E348" s="235" t="s">
        <v>810</v>
      </c>
      <c r="F348" s="236" t="s">
        <v>811</v>
      </c>
      <c r="G348" s="237" t="s">
        <v>214</v>
      </c>
      <c r="H348" s="238">
        <v>488.468</v>
      </c>
      <c r="I348" s="239"/>
      <c r="J348" s="240">
        <f>ROUND(I348*H348,2)</f>
        <v>0</v>
      </c>
      <c r="K348" s="236" t="s">
        <v>169</v>
      </c>
      <c r="L348" s="241"/>
      <c r="M348" s="242" t="s">
        <v>5</v>
      </c>
      <c r="N348" s="243" t="s">
        <v>40</v>
      </c>
      <c r="O348" s="42"/>
      <c r="P348" s="191">
        <f>O348*H348</f>
        <v>0</v>
      </c>
      <c r="Q348" s="191">
        <v>0.0017</v>
      </c>
      <c r="R348" s="191">
        <f>Q348*H348</f>
        <v>0.8303956</v>
      </c>
      <c r="S348" s="191">
        <v>0</v>
      </c>
      <c r="T348" s="192">
        <f>S348*H348</f>
        <v>0</v>
      </c>
      <c r="AR348" s="24" t="s">
        <v>180</v>
      </c>
      <c r="AT348" s="24" t="s">
        <v>513</v>
      </c>
      <c r="AU348" s="24" t="s">
        <v>79</v>
      </c>
      <c r="AY348" s="24" t="s">
        <v>161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24" t="s">
        <v>77</v>
      </c>
      <c r="BK348" s="193">
        <f>ROUND(I348*H348,2)</f>
        <v>0</v>
      </c>
      <c r="BL348" s="24" t="s">
        <v>215</v>
      </c>
      <c r="BM348" s="24" t="s">
        <v>812</v>
      </c>
    </row>
    <row r="349" spans="2:47" s="1" customFormat="1" ht="27">
      <c r="B349" s="41"/>
      <c r="D349" s="199" t="s">
        <v>623</v>
      </c>
      <c r="F349" s="247" t="s">
        <v>752</v>
      </c>
      <c r="I349" s="245"/>
      <c r="L349" s="41"/>
      <c r="M349" s="246"/>
      <c r="N349" s="42"/>
      <c r="O349" s="42"/>
      <c r="P349" s="42"/>
      <c r="Q349" s="42"/>
      <c r="R349" s="42"/>
      <c r="S349" s="42"/>
      <c r="T349" s="70"/>
      <c r="AT349" s="24" t="s">
        <v>623</v>
      </c>
      <c r="AU349" s="24" t="s">
        <v>79</v>
      </c>
    </row>
    <row r="350" spans="2:51" s="12" customFormat="1" ht="13.5">
      <c r="B350" s="198"/>
      <c r="D350" s="199" t="s">
        <v>217</v>
      </c>
      <c r="E350" s="200" t="s">
        <v>5</v>
      </c>
      <c r="F350" s="201" t="s">
        <v>813</v>
      </c>
      <c r="H350" s="202">
        <v>478.89</v>
      </c>
      <c r="I350" s="203"/>
      <c r="L350" s="198"/>
      <c r="M350" s="204"/>
      <c r="N350" s="205"/>
      <c r="O350" s="205"/>
      <c r="P350" s="205"/>
      <c r="Q350" s="205"/>
      <c r="R350" s="205"/>
      <c r="S350" s="205"/>
      <c r="T350" s="206"/>
      <c r="AT350" s="200" t="s">
        <v>217</v>
      </c>
      <c r="AU350" s="200" t="s">
        <v>79</v>
      </c>
      <c r="AV350" s="12" t="s">
        <v>79</v>
      </c>
      <c r="AW350" s="12" t="s">
        <v>33</v>
      </c>
      <c r="AX350" s="12" t="s">
        <v>69</v>
      </c>
      <c r="AY350" s="200" t="s">
        <v>161</v>
      </c>
    </row>
    <row r="351" spans="2:51" s="12" customFormat="1" ht="13.5">
      <c r="B351" s="198"/>
      <c r="D351" s="208" t="s">
        <v>217</v>
      </c>
      <c r="E351" s="217" t="s">
        <v>5</v>
      </c>
      <c r="F351" s="218" t="s">
        <v>814</v>
      </c>
      <c r="H351" s="219">
        <v>488.468</v>
      </c>
      <c r="I351" s="203"/>
      <c r="L351" s="198"/>
      <c r="M351" s="204"/>
      <c r="N351" s="205"/>
      <c r="O351" s="205"/>
      <c r="P351" s="205"/>
      <c r="Q351" s="205"/>
      <c r="R351" s="205"/>
      <c r="S351" s="205"/>
      <c r="T351" s="206"/>
      <c r="AT351" s="200" t="s">
        <v>217</v>
      </c>
      <c r="AU351" s="200" t="s">
        <v>79</v>
      </c>
      <c r="AV351" s="12" t="s">
        <v>79</v>
      </c>
      <c r="AW351" s="12" t="s">
        <v>33</v>
      </c>
      <c r="AX351" s="12" t="s">
        <v>77</v>
      </c>
      <c r="AY351" s="200" t="s">
        <v>161</v>
      </c>
    </row>
    <row r="352" spans="2:65" s="1" customFormat="1" ht="22.5" customHeight="1">
      <c r="B352" s="181"/>
      <c r="C352" s="182" t="s">
        <v>815</v>
      </c>
      <c r="D352" s="182" t="s">
        <v>165</v>
      </c>
      <c r="E352" s="183" t="s">
        <v>816</v>
      </c>
      <c r="F352" s="184" t="s">
        <v>817</v>
      </c>
      <c r="G352" s="185" t="s">
        <v>214</v>
      </c>
      <c r="H352" s="186">
        <v>193.31</v>
      </c>
      <c r="I352" s="187"/>
      <c r="J352" s="188">
        <f>ROUND(I352*H352,2)</f>
        <v>0</v>
      </c>
      <c r="K352" s="184" t="s">
        <v>169</v>
      </c>
      <c r="L352" s="41"/>
      <c r="M352" s="189" t="s">
        <v>5</v>
      </c>
      <c r="N352" s="190" t="s">
        <v>40</v>
      </c>
      <c r="O352" s="42"/>
      <c r="P352" s="191">
        <f>O352*H352</f>
        <v>0</v>
      </c>
      <c r="Q352" s="191">
        <v>0.0085</v>
      </c>
      <c r="R352" s="191">
        <f>Q352*H352</f>
        <v>1.6431350000000002</v>
      </c>
      <c r="S352" s="191">
        <v>0</v>
      </c>
      <c r="T352" s="192">
        <f>S352*H352</f>
        <v>0</v>
      </c>
      <c r="AR352" s="24" t="s">
        <v>215</v>
      </c>
      <c r="AT352" s="24" t="s">
        <v>165</v>
      </c>
      <c r="AU352" s="24" t="s">
        <v>79</v>
      </c>
      <c r="AY352" s="24" t="s">
        <v>161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24" t="s">
        <v>77</v>
      </c>
      <c r="BK352" s="193">
        <f>ROUND(I352*H352,2)</f>
        <v>0</v>
      </c>
      <c r="BL352" s="24" t="s">
        <v>215</v>
      </c>
      <c r="BM352" s="24" t="s">
        <v>818</v>
      </c>
    </row>
    <row r="353" spans="2:51" s="12" customFormat="1" ht="13.5">
      <c r="B353" s="198"/>
      <c r="D353" s="208" t="s">
        <v>217</v>
      </c>
      <c r="E353" s="217" t="s">
        <v>5</v>
      </c>
      <c r="F353" s="218" t="s">
        <v>819</v>
      </c>
      <c r="H353" s="219">
        <v>193.31</v>
      </c>
      <c r="I353" s="203"/>
      <c r="L353" s="198"/>
      <c r="M353" s="204"/>
      <c r="N353" s="205"/>
      <c r="O353" s="205"/>
      <c r="P353" s="205"/>
      <c r="Q353" s="205"/>
      <c r="R353" s="205"/>
      <c r="S353" s="205"/>
      <c r="T353" s="206"/>
      <c r="AT353" s="200" t="s">
        <v>217</v>
      </c>
      <c r="AU353" s="200" t="s">
        <v>79</v>
      </c>
      <c r="AV353" s="12" t="s">
        <v>79</v>
      </c>
      <c r="AW353" s="12" t="s">
        <v>33</v>
      </c>
      <c r="AX353" s="12" t="s">
        <v>77</v>
      </c>
      <c r="AY353" s="200" t="s">
        <v>161</v>
      </c>
    </row>
    <row r="354" spans="2:65" s="1" customFormat="1" ht="22.5" customHeight="1">
      <c r="B354" s="181"/>
      <c r="C354" s="234" t="s">
        <v>820</v>
      </c>
      <c r="D354" s="234" t="s">
        <v>513</v>
      </c>
      <c r="E354" s="235" t="s">
        <v>821</v>
      </c>
      <c r="F354" s="236" t="s">
        <v>822</v>
      </c>
      <c r="G354" s="237" t="s">
        <v>214</v>
      </c>
      <c r="H354" s="238">
        <v>197.176</v>
      </c>
      <c r="I354" s="239"/>
      <c r="J354" s="240">
        <f>ROUND(I354*H354,2)</f>
        <v>0</v>
      </c>
      <c r="K354" s="236" t="s">
        <v>169</v>
      </c>
      <c r="L354" s="241"/>
      <c r="M354" s="242" t="s">
        <v>5</v>
      </c>
      <c r="N354" s="243" t="s">
        <v>40</v>
      </c>
      <c r="O354" s="42"/>
      <c r="P354" s="191">
        <f>O354*H354</f>
        <v>0</v>
      </c>
      <c r="Q354" s="191">
        <v>0.00255</v>
      </c>
      <c r="R354" s="191">
        <f>Q354*H354</f>
        <v>0.5027988</v>
      </c>
      <c r="S354" s="191">
        <v>0</v>
      </c>
      <c r="T354" s="192">
        <f>S354*H354</f>
        <v>0</v>
      </c>
      <c r="AR354" s="24" t="s">
        <v>180</v>
      </c>
      <c r="AT354" s="24" t="s">
        <v>513</v>
      </c>
      <c r="AU354" s="24" t="s">
        <v>79</v>
      </c>
      <c r="AY354" s="24" t="s">
        <v>161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24" t="s">
        <v>77</v>
      </c>
      <c r="BK354" s="193">
        <f>ROUND(I354*H354,2)</f>
        <v>0</v>
      </c>
      <c r="BL354" s="24" t="s">
        <v>215</v>
      </c>
      <c r="BM354" s="24" t="s">
        <v>823</v>
      </c>
    </row>
    <row r="355" spans="2:47" s="1" customFormat="1" ht="27">
      <c r="B355" s="41"/>
      <c r="D355" s="199" t="s">
        <v>623</v>
      </c>
      <c r="F355" s="247" t="s">
        <v>752</v>
      </c>
      <c r="I355" s="245"/>
      <c r="L355" s="41"/>
      <c r="M355" s="246"/>
      <c r="N355" s="42"/>
      <c r="O355" s="42"/>
      <c r="P355" s="42"/>
      <c r="Q355" s="42"/>
      <c r="R355" s="42"/>
      <c r="S355" s="42"/>
      <c r="T355" s="70"/>
      <c r="AT355" s="24" t="s">
        <v>623</v>
      </c>
      <c r="AU355" s="24" t="s">
        <v>79</v>
      </c>
    </row>
    <row r="356" spans="2:51" s="12" customFormat="1" ht="13.5">
      <c r="B356" s="198"/>
      <c r="D356" s="208" t="s">
        <v>217</v>
      </c>
      <c r="E356" s="217" t="s">
        <v>5</v>
      </c>
      <c r="F356" s="218" t="s">
        <v>824</v>
      </c>
      <c r="H356" s="219">
        <v>197.176</v>
      </c>
      <c r="I356" s="203"/>
      <c r="L356" s="198"/>
      <c r="M356" s="204"/>
      <c r="N356" s="205"/>
      <c r="O356" s="205"/>
      <c r="P356" s="205"/>
      <c r="Q356" s="205"/>
      <c r="R356" s="205"/>
      <c r="S356" s="205"/>
      <c r="T356" s="206"/>
      <c r="AT356" s="200" t="s">
        <v>217</v>
      </c>
      <c r="AU356" s="200" t="s">
        <v>79</v>
      </c>
      <c r="AV356" s="12" t="s">
        <v>79</v>
      </c>
      <c r="AW356" s="12" t="s">
        <v>33</v>
      </c>
      <c r="AX356" s="12" t="s">
        <v>77</v>
      </c>
      <c r="AY356" s="200" t="s">
        <v>161</v>
      </c>
    </row>
    <row r="357" spans="2:65" s="1" customFormat="1" ht="31.5" customHeight="1">
      <c r="B357" s="181"/>
      <c r="C357" s="182" t="s">
        <v>825</v>
      </c>
      <c r="D357" s="182" t="s">
        <v>165</v>
      </c>
      <c r="E357" s="183" t="s">
        <v>826</v>
      </c>
      <c r="F357" s="184" t="s">
        <v>827</v>
      </c>
      <c r="G357" s="185" t="s">
        <v>231</v>
      </c>
      <c r="H357" s="186">
        <v>165</v>
      </c>
      <c r="I357" s="187"/>
      <c r="J357" s="188">
        <f>ROUND(I357*H357,2)</f>
        <v>0</v>
      </c>
      <c r="K357" s="184" t="s">
        <v>169</v>
      </c>
      <c r="L357" s="41"/>
      <c r="M357" s="189" t="s">
        <v>5</v>
      </c>
      <c r="N357" s="190" t="s">
        <v>40</v>
      </c>
      <c r="O357" s="42"/>
      <c r="P357" s="191">
        <f>O357*H357</f>
        <v>0</v>
      </c>
      <c r="Q357" s="191">
        <v>0.00331</v>
      </c>
      <c r="R357" s="191">
        <f>Q357*H357</f>
        <v>0.54615</v>
      </c>
      <c r="S357" s="191">
        <v>0</v>
      </c>
      <c r="T357" s="192">
        <f>S357*H357</f>
        <v>0</v>
      </c>
      <c r="AR357" s="24" t="s">
        <v>215</v>
      </c>
      <c r="AT357" s="24" t="s">
        <v>165</v>
      </c>
      <c r="AU357" s="24" t="s">
        <v>79</v>
      </c>
      <c r="AY357" s="24" t="s">
        <v>161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24" t="s">
        <v>77</v>
      </c>
      <c r="BK357" s="193">
        <f>ROUND(I357*H357,2)</f>
        <v>0</v>
      </c>
      <c r="BL357" s="24" t="s">
        <v>215</v>
      </c>
      <c r="BM357" s="24" t="s">
        <v>828</v>
      </c>
    </row>
    <row r="358" spans="2:51" s="12" customFormat="1" ht="27">
      <c r="B358" s="198"/>
      <c r="D358" s="199" t="s">
        <v>217</v>
      </c>
      <c r="E358" s="200" t="s">
        <v>5</v>
      </c>
      <c r="F358" s="201" t="s">
        <v>829</v>
      </c>
      <c r="H358" s="202">
        <v>137</v>
      </c>
      <c r="I358" s="203"/>
      <c r="L358" s="198"/>
      <c r="M358" s="204"/>
      <c r="N358" s="205"/>
      <c r="O358" s="205"/>
      <c r="P358" s="205"/>
      <c r="Q358" s="205"/>
      <c r="R358" s="205"/>
      <c r="S358" s="205"/>
      <c r="T358" s="206"/>
      <c r="AT358" s="200" t="s">
        <v>217</v>
      </c>
      <c r="AU358" s="200" t="s">
        <v>79</v>
      </c>
      <c r="AV358" s="12" t="s">
        <v>79</v>
      </c>
      <c r="AW358" s="12" t="s">
        <v>33</v>
      </c>
      <c r="AX358" s="12" t="s">
        <v>69</v>
      </c>
      <c r="AY358" s="200" t="s">
        <v>161</v>
      </c>
    </row>
    <row r="359" spans="2:51" s="12" customFormat="1" ht="13.5">
      <c r="B359" s="198"/>
      <c r="D359" s="199" t="s">
        <v>217</v>
      </c>
      <c r="E359" s="200" t="s">
        <v>5</v>
      </c>
      <c r="F359" s="201" t="s">
        <v>830</v>
      </c>
      <c r="H359" s="202">
        <v>28</v>
      </c>
      <c r="I359" s="203"/>
      <c r="L359" s="198"/>
      <c r="M359" s="204"/>
      <c r="N359" s="205"/>
      <c r="O359" s="205"/>
      <c r="P359" s="205"/>
      <c r="Q359" s="205"/>
      <c r="R359" s="205"/>
      <c r="S359" s="205"/>
      <c r="T359" s="206"/>
      <c r="AT359" s="200" t="s">
        <v>217</v>
      </c>
      <c r="AU359" s="200" t="s">
        <v>79</v>
      </c>
      <c r="AV359" s="12" t="s">
        <v>79</v>
      </c>
      <c r="AW359" s="12" t="s">
        <v>33</v>
      </c>
      <c r="AX359" s="12" t="s">
        <v>69</v>
      </c>
      <c r="AY359" s="200" t="s">
        <v>161</v>
      </c>
    </row>
    <row r="360" spans="2:51" s="13" customFormat="1" ht="13.5">
      <c r="B360" s="207"/>
      <c r="D360" s="208" t="s">
        <v>217</v>
      </c>
      <c r="E360" s="209" t="s">
        <v>5</v>
      </c>
      <c r="F360" s="210" t="s">
        <v>220</v>
      </c>
      <c r="H360" s="211">
        <v>165</v>
      </c>
      <c r="I360" s="212"/>
      <c r="L360" s="207"/>
      <c r="M360" s="213"/>
      <c r="N360" s="214"/>
      <c r="O360" s="214"/>
      <c r="P360" s="214"/>
      <c r="Q360" s="214"/>
      <c r="R360" s="214"/>
      <c r="S360" s="214"/>
      <c r="T360" s="215"/>
      <c r="AT360" s="216" t="s">
        <v>217</v>
      </c>
      <c r="AU360" s="216" t="s">
        <v>79</v>
      </c>
      <c r="AV360" s="13" t="s">
        <v>215</v>
      </c>
      <c r="AW360" s="13" t="s">
        <v>33</v>
      </c>
      <c r="AX360" s="13" t="s">
        <v>77</v>
      </c>
      <c r="AY360" s="216" t="s">
        <v>161</v>
      </c>
    </row>
    <row r="361" spans="2:65" s="1" customFormat="1" ht="22.5" customHeight="1">
      <c r="B361" s="181"/>
      <c r="C361" s="234" t="s">
        <v>831</v>
      </c>
      <c r="D361" s="234" t="s">
        <v>513</v>
      </c>
      <c r="E361" s="235" t="s">
        <v>749</v>
      </c>
      <c r="F361" s="236" t="s">
        <v>750</v>
      </c>
      <c r="G361" s="237" t="s">
        <v>214</v>
      </c>
      <c r="H361" s="238">
        <v>173.25</v>
      </c>
      <c r="I361" s="239"/>
      <c r="J361" s="240">
        <f>ROUND(I361*H361,2)</f>
        <v>0</v>
      </c>
      <c r="K361" s="236" t="s">
        <v>169</v>
      </c>
      <c r="L361" s="241"/>
      <c r="M361" s="242" t="s">
        <v>5</v>
      </c>
      <c r="N361" s="243" t="s">
        <v>40</v>
      </c>
      <c r="O361" s="42"/>
      <c r="P361" s="191">
        <f>O361*H361</f>
        <v>0</v>
      </c>
      <c r="Q361" s="191">
        <v>0.00068</v>
      </c>
      <c r="R361" s="191">
        <f>Q361*H361</f>
        <v>0.11781000000000001</v>
      </c>
      <c r="S361" s="191">
        <v>0</v>
      </c>
      <c r="T361" s="192">
        <f>S361*H361</f>
        <v>0</v>
      </c>
      <c r="AR361" s="24" t="s">
        <v>180</v>
      </c>
      <c r="AT361" s="24" t="s">
        <v>513</v>
      </c>
      <c r="AU361" s="24" t="s">
        <v>79</v>
      </c>
      <c r="AY361" s="24" t="s">
        <v>161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24" t="s">
        <v>77</v>
      </c>
      <c r="BK361" s="193">
        <f>ROUND(I361*H361,2)</f>
        <v>0</v>
      </c>
      <c r="BL361" s="24" t="s">
        <v>215</v>
      </c>
      <c r="BM361" s="24" t="s">
        <v>832</v>
      </c>
    </row>
    <row r="362" spans="2:47" s="1" customFormat="1" ht="27">
      <c r="B362" s="41"/>
      <c r="D362" s="208" t="s">
        <v>623</v>
      </c>
      <c r="F362" s="244" t="s">
        <v>752</v>
      </c>
      <c r="I362" s="245"/>
      <c r="L362" s="41"/>
      <c r="M362" s="246"/>
      <c r="N362" s="42"/>
      <c r="O362" s="42"/>
      <c r="P362" s="42"/>
      <c r="Q362" s="42"/>
      <c r="R362" s="42"/>
      <c r="S362" s="42"/>
      <c r="T362" s="70"/>
      <c r="AT362" s="24" t="s">
        <v>623</v>
      </c>
      <c r="AU362" s="24" t="s">
        <v>79</v>
      </c>
    </row>
    <row r="363" spans="2:65" s="1" customFormat="1" ht="22.5" customHeight="1">
      <c r="B363" s="181"/>
      <c r="C363" s="182" t="s">
        <v>833</v>
      </c>
      <c r="D363" s="182" t="s">
        <v>165</v>
      </c>
      <c r="E363" s="183" t="s">
        <v>834</v>
      </c>
      <c r="F363" s="184" t="s">
        <v>835</v>
      </c>
      <c r="G363" s="185" t="s">
        <v>214</v>
      </c>
      <c r="H363" s="186">
        <v>980.109</v>
      </c>
      <c r="I363" s="187"/>
      <c r="J363" s="188">
        <f>ROUND(I363*H363,2)</f>
        <v>0</v>
      </c>
      <c r="K363" s="184" t="s">
        <v>169</v>
      </c>
      <c r="L363" s="41"/>
      <c r="M363" s="189" t="s">
        <v>5</v>
      </c>
      <c r="N363" s="190" t="s">
        <v>40</v>
      </c>
      <c r="O363" s="42"/>
      <c r="P363" s="191">
        <f>O363*H363</f>
        <v>0</v>
      </c>
      <c r="Q363" s="191">
        <v>0.00348</v>
      </c>
      <c r="R363" s="191">
        <f>Q363*H363</f>
        <v>3.41077932</v>
      </c>
      <c r="S363" s="191">
        <v>0</v>
      </c>
      <c r="T363" s="192">
        <f>S363*H363</f>
        <v>0</v>
      </c>
      <c r="AR363" s="24" t="s">
        <v>215</v>
      </c>
      <c r="AT363" s="24" t="s">
        <v>165</v>
      </c>
      <c r="AU363" s="24" t="s">
        <v>79</v>
      </c>
      <c r="AY363" s="24" t="s">
        <v>161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24" t="s">
        <v>77</v>
      </c>
      <c r="BK363" s="193">
        <f>ROUND(I363*H363,2)</f>
        <v>0</v>
      </c>
      <c r="BL363" s="24" t="s">
        <v>215</v>
      </c>
      <c r="BM363" s="24" t="s">
        <v>836</v>
      </c>
    </row>
    <row r="364" spans="2:51" s="12" customFormat="1" ht="13.5">
      <c r="B364" s="198"/>
      <c r="D364" s="208" t="s">
        <v>217</v>
      </c>
      <c r="E364" s="217" t="s">
        <v>5</v>
      </c>
      <c r="F364" s="218" t="s">
        <v>837</v>
      </c>
      <c r="H364" s="219">
        <v>980.109</v>
      </c>
      <c r="I364" s="203"/>
      <c r="L364" s="198"/>
      <c r="M364" s="204"/>
      <c r="N364" s="205"/>
      <c r="O364" s="205"/>
      <c r="P364" s="205"/>
      <c r="Q364" s="205"/>
      <c r="R364" s="205"/>
      <c r="S364" s="205"/>
      <c r="T364" s="206"/>
      <c r="AT364" s="200" t="s">
        <v>217</v>
      </c>
      <c r="AU364" s="200" t="s">
        <v>79</v>
      </c>
      <c r="AV364" s="12" t="s">
        <v>79</v>
      </c>
      <c r="AW364" s="12" t="s">
        <v>33</v>
      </c>
      <c r="AX364" s="12" t="s">
        <v>77</v>
      </c>
      <c r="AY364" s="200" t="s">
        <v>161</v>
      </c>
    </row>
    <row r="365" spans="2:65" s="1" customFormat="1" ht="22.5" customHeight="1">
      <c r="B365" s="181"/>
      <c r="C365" s="182" t="s">
        <v>838</v>
      </c>
      <c r="D365" s="182" t="s">
        <v>165</v>
      </c>
      <c r="E365" s="183" t="s">
        <v>839</v>
      </c>
      <c r="F365" s="184" t="s">
        <v>840</v>
      </c>
      <c r="G365" s="185" t="s">
        <v>416</v>
      </c>
      <c r="H365" s="186">
        <v>20</v>
      </c>
      <c r="I365" s="187"/>
      <c r="J365" s="188">
        <f aca="true" t="shared" si="10" ref="J365:J379">ROUND(I365*H365,2)</f>
        <v>0</v>
      </c>
      <c r="K365" s="184" t="s">
        <v>169</v>
      </c>
      <c r="L365" s="41"/>
      <c r="M365" s="189" t="s">
        <v>5</v>
      </c>
      <c r="N365" s="190" t="s">
        <v>40</v>
      </c>
      <c r="O365" s="42"/>
      <c r="P365" s="191">
        <f aca="true" t="shared" si="11" ref="P365:P379">O365*H365</f>
        <v>0</v>
      </c>
      <c r="Q365" s="191">
        <v>0.4417</v>
      </c>
      <c r="R365" s="191">
        <f aca="true" t="shared" si="12" ref="R365:R379">Q365*H365</f>
        <v>8.834</v>
      </c>
      <c r="S365" s="191">
        <v>0</v>
      </c>
      <c r="T365" s="192">
        <f aca="true" t="shared" si="13" ref="T365:T379">S365*H365</f>
        <v>0</v>
      </c>
      <c r="AR365" s="24" t="s">
        <v>215</v>
      </c>
      <c r="AT365" s="24" t="s">
        <v>165</v>
      </c>
      <c r="AU365" s="24" t="s">
        <v>79</v>
      </c>
      <c r="AY365" s="24" t="s">
        <v>161</v>
      </c>
      <c r="BE365" s="193">
        <f aca="true" t="shared" si="14" ref="BE365:BE379">IF(N365="základní",J365,0)</f>
        <v>0</v>
      </c>
      <c r="BF365" s="193">
        <f aca="true" t="shared" si="15" ref="BF365:BF379">IF(N365="snížená",J365,0)</f>
        <v>0</v>
      </c>
      <c r="BG365" s="193">
        <f aca="true" t="shared" si="16" ref="BG365:BG379">IF(N365="zákl. přenesená",J365,0)</f>
        <v>0</v>
      </c>
      <c r="BH365" s="193">
        <f aca="true" t="shared" si="17" ref="BH365:BH379">IF(N365="sníž. přenesená",J365,0)</f>
        <v>0</v>
      </c>
      <c r="BI365" s="193">
        <f aca="true" t="shared" si="18" ref="BI365:BI379">IF(N365="nulová",J365,0)</f>
        <v>0</v>
      </c>
      <c r="BJ365" s="24" t="s">
        <v>77</v>
      </c>
      <c r="BK365" s="193">
        <f aca="true" t="shared" si="19" ref="BK365:BK379">ROUND(I365*H365,2)</f>
        <v>0</v>
      </c>
      <c r="BL365" s="24" t="s">
        <v>215</v>
      </c>
      <c r="BM365" s="24" t="s">
        <v>841</v>
      </c>
    </row>
    <row r="366" spans="2:65" s="1" customFormat="1" ht="22.5" customHeight="1">
      <c r="B366" s="181"/>
      <c r="C366" s="182" t="s">
        <v>842</v>
      </c>
      <c r="D366" s="182" t="s">
        <v>165</v>
      </c>
      <c r="E366" s="183" t="s">
        <v>843</v>
      </c>
      <c r="F366" s="184" t="s">
        <v>844</v>
      </c>
      <c r="G366" s="185" t="s">
        <v>416</v>
      </c>
      <c r="H366" s="186">
        <v>1</v>
      </c>
      <c r="I366" s="187"/>
      <c r="J366" s="188">
        <f t="shared" si="10"/>
        <v>0</v>
      </c>
      <c r="K366" s="184" t="s">
        <v>5</v>
      </c>
      <c r="L366" s="41"/>
      <c r="M366" s="189" t="s">
        <v>5</v>
      </c>
      <c r="N366" s="190" t="s">
        <v>40</v>
      </c>
      <c r="O366" s="42"/>
      <c r="P366" s="191">
        <f t="shared" si="11"/>
        <v>0</v>
      </c>
      <c r="Q366" s="191">
        <v>0</v>
      </c>
      <c r="R366" s="191">
        <f t="shared" si="12"/>
        <v>0</v>
      </c>
      <c r="S366" s="191">
        <v>0</v>
      </c>
      <c r="T366" s="192">
        <f t="shared" si="13"/>
        <v>0</v>
      </c>
      <c r="AR366" s="24" t="s">
        <v>215</v>
      </c>
      <c r="AT366" s="24" t="s">
        <v>165</v>
      </c>
      <c r="AU366" s="24" t="s">
        <v>79</v>
      </c>
      <c r="AY366" s="24" t="s">
        <v>161</v>
      </c>
      <c r="BE366" s="193">
        <f t="shared" si="14"/>
        <v>0</v>
      </c>
      <c r="BF366" s="193">
        <f t="shared" si="15"/>
        <v>0</v>
      </c>
      <c r="BG366" s="193">
        <f t="shared" si="16"/>
        <v>0</v>
      </c>
      <c r="BH366" s="193">
        <f t="shared" si="17"/>
        <v>0</v>
      </c>
      <c r="BI366" s="193">
        <f t="shared" si="18"/>
        <v>0</v>
      </c>
      <c r="BJ366" s="24" t="s">
        <v>77</v>
      </c>
      <c r="BK366" s="193">
        <f t="shared" si="19"/>
        <v>0</v>
      </c>
      <c r="BL366" s="24" t="s">
        <v>215</v>
      </c>
      <c r="BM366" s="24" t="s">
        <v>845</v>
      </c>
    </row>
    <row r="367" spans="2:65" s="1" customFormat="1" ht="22.5" customHeight="1">
      <c r="B367" s="181"/>
      <c r="C367" s="182" t="s">
        <v>846</v>
      </c>
      <c r="D367" s="182" t="s">
        <v>165</v>
      </c>
      <c r="E367" s="183" t="s">
        <v>847</v>
      </c>
      <c r="F367" s="184" t="s">
        <v>848</v>
      </c>
      <c r="G367" s="185" t="s">
        <v>416</v>
      </c>
      <c r="H367" s="186">
        <v>4</v>
      </c>
      <c r="I367" s="187"/>
      <c r="J367" s="188">
        <f t="shared" si="10"/>
        <v>0</v>
      </c>
      <c r="K367" s="184" t="s">
        <v>5</v>
      </c>
      <c r="L367" s="41"/>
      <c r="M367" s="189" t="s">
        <v>5</v>
      </c>
      <c r="N367" s="190" t="s">
        <v>40</v>
      </c>
      <c r="O367" s="42"/>
      <c r="P367" s="191">
        <f t="shared" si="11"/>
        <v>0</v>
      </c>
      <c r="Q367" s="191">
        <v>0</v>
      </c>
      <c r="R367" s="191">
        <f t="shared" si="12"/>
        <v>0</v>
      </c>
      <c r="S367" s="191">
        <v>0</v>
      </c>
      <c r="T367" s="192">
        <f t="shared" si="13"/>
        <v>0</v>
      </c>
      <c r="AR367" s="24" t="s">
        <v>215</v>
      </c>
      <c r="AT367" s="24" t="s">
        <v>165</v>
      </c>
      <c r="AU367" s="24" t="s">
        <v>79</v>
      </c>
      <c r="AY367" s="24" t="s">
        <v>161</v>
      </c>
      <c r="BE367" s="193">
        <f t="shared" si="14"/>
        <v>0</v>
      </c>
      <c r="BF367" s="193">
        <f t="shared" si="15"/>
        <v>0</v>
      </c>
      <c r="BG367" s="193">
        <f t="shared" si="16"/>
        <v>0</v>
      </c>
      <c r="BH367" s="193">
        <f t="shared" si="17"/>
        <v>0</v>
      </c>
      <c r="BI367" s="193">
        <f t="shared" si="18"/>
        <v>0</v>
      </c>
      <c r="BJ367" s="24" t="s">
        <v>77</v>
      </c>
      <c r="BK367" s="193">
        <f t="shared" si="19"/>
        <v>0</v>
      </c>
      <c r="BL367" s="24" t="s">
        <v>215</v>
      </c>
      <c r="BM367" s="24" t="s">
        <v>849</v>
      </c>
    </row>
    <row r="368" spans="2:65" s="1" customFormat="1" ht="22.5" customHeight="1">
      <c r="B368" s="181"/>
      <c r="C368" s="182" t="s">
        <v>850</v>
      </c>
      <c r="D368" s="182" t="s">
        <v>165</v>
      </c>
      <c r="E368" s="183" t="s">
        <v>851</v>
      </c>
      <c r="F368" s="184" t="s">
        <v>852</v>
      </c>
      <c r="G368" s="185" t="s">
        <v>416</v>
      </c>
      <c r="H368" s="186">
        <v>1</v>
      </c>
      <c r="I368" s="187"/>
      <c r="J368" s="188">
        <f t="shared" si="10"/>
        <v>0</v>
      </c>
      <c r="K368" s="184" t="s">
        <v>5</v>
      </c>
      <c r="L368" s="41"/>
      <c r="M368" s="189" t="s">
        <v>5</v>
      </c>
      <c r="N368" s="190" t="s">
        <v>40</v>
      </c>
      <c r="O368" s="42"/>
      <c r="P368" s="191">
        <f t="shared" si="11"/>
        <v>0</v>
      </c>
      <c r="Q368" s="191">
        <v>0</v>
      </c>
      <c r="R368" s="191">
        <f t="shared" si="12"/>
        <v>0</v>
      </c>
      <c r="S368" s="191">
        <v>0</v>
      </c>
      <c r="T368" s="192">
        <f t="shared" si="13"/>
        <v>0</v>
      </c>
      <c r="AR368" s="24" t="s">
        <v>215</v>
      </c>
      <c r="AT368" s="24" t="s">
        <v>165</v>
      </c>
      <c r="AU368" s="24" t="s">
        <v>79</v>
      </c>
      <c r="AY368" s="24" t="s">
        <v>161</v>
      </c>
      <c r="BE368" s="193">
        <f t="shared" si="14"/>
        <v>0</v>
      </c>
      <c r="BF368" s="193">
        <f t="shared" si="15"/>
        <v>0</v>
      </c>
      <c r="BG368" s="193">
        <f t="shared" si="16"/>
        <v>0</v>
      </c>
      <c r="BH368" s="193">
        <f t="shared" si="17"/>
        <v>0</v>
      </c>
      <c r="BI368" s="193">
        <f t="shared" si="18"/>
        <v>0</v>
      </c>
      <c r="BJ368" s="24" t="s">
        <v>77</v>
      </c>
      <c r="BK368" s="193">
        <f t="shared" si="19"/>
        <v>0</v>
      </c>
      <c r="BL368" s="24" t="s">
        <v>215</v>
      </c>
      <c r="BM368" s="24" t="s">
        <v>853</v>
      </c>
    </row>
    <row r="369" spans="2:65" s="1" customFormat="1" ht="22.5" customHeight="1">
      <c r="B369" s="181"/>
      <c r="C369" s="182" t="s">
        <v>854</v>
      </c>
      <c r="D369" s="182" t="s">
        <v>165</v>
      </c>
      <c r="E369" s="183" t="s">
        <v>855</v>
      </c>
      <c r="F369" s="184" t="s">
        <v>856</v>
      </c>
      <c r="G369" s="185" t="s">
        <v>416</v>
      </c>
      <c r="H369" s="186">
        <v>1</v>
      </c>
      <c r="I369" s="187"/>
      <c r="J369" s="188">
        <f t="shared" si="10"/>
        <v>0</v>
      </c>
      <c r="K369" s="184" t="s">
        <v>5</v>
      </c>
      <c r="L369" s="41"/>
      <c r="M369" s="189" t="s">
        <v>5</v>
      </c>
      <c r="N369" s="190" t="s">
        <v>40</v>
      </c>
      <c r="O369" s="42"/>
      <c r="P369" s="191">
        <f t="shared" si="11"/>
        <v>0</v>
      </c>
      <c r="Q369" s="191">
        <v>0</v>
      </c>
      <c r="R369" s="191">
        <f t="shared" si="12"/>
        <v>0</v>
      </c>
      <c r="S369" s="191">
        <v>0</v>
      </c>
      <c r="T369" s="192">
        <f t="shared" si="13"/>
        <v>0</v>
      </c>
      <c r="AR369" s="24" t="s">
        <v>215</v>
      </c>
      <c r="AT369" s="24" t="s">
        <v>165</v>
      </c>
      <c r="AU369" s="24" t="s">
        <v>79</v>
      </c>
      <c r="AY369" s="24" t="s">
        <v>161</v>
      </c>
      <c r="BE369" s="193">
        <f t="shared" si="14"/>
        <v>0</v>
      </c>
      <c r="BF369" s="193">
        <f t="shared" si="15"/>
        <v>0</v>
      </c>
      <c r="BG369" s="193">
        <f t="shared" si="16"/>
        <v>0</v>
      </c>
      <c r="BH369" s="193">
        <f t="shared" si="17"/>
        <v>0</v>
      </c>
      <c r="BI369" s="193">
        <f t="shared" si="18"/>
        <v>0</v>
      </c>
      <c r="BJ369" s="24" t="s">
        <v>77</v>
      </c>
      <c r="BK369" s="193">
        <f t="shared" si="19"/>
        <v>0</v>
      </c>
      <c r="BL369" s="24" t="s">
        <v>215</v>
      </c>
      <c r="BM369" s="24" t="s">
        <v>857</v>
      </c>
    </row>
    <row r="370" spans="2:65" s="1" customFormat="1" ht="22.5" customHeight="1">
      <c r="B370" s="181"/>
      <c r="C370" s="182" t="s">
        <v>858</v>
      </c>
      <c r="D370" s="182" t="s">
        <v>165</v>
      </c>
      <c r="E370" s="183" t="s">
        <v>859</v>
      </c>
      <c r="F370" s="184" t="s">
        <v>860</v>
      </c>
      <c r="G370" s="185" t="s">
        <v>416</v>
      </c>
      <c r="H370" s="186">
        <v>1</v>
      </c>
      <c r="I370" s="187"/>
      <c r="J370" s="188">
        <f t="shared" si="10"/>
        <v>0</v>
      </c>
      <c r="K370" s="184" t="s">
        <v>5</v>
      </c>
      <c r="L370" s="41"/>
      <c r="M370" s="189" t="s">
        <v>5</v>
      </c>
      <c r="N370" s="190" t="s">
        <v>40</v>
      </c>
      <c r="O370" s="42"/>
      <c r="P370" s="191">
        <f t="shared" si="11"/>
        <v>0</v>
      </c>
      <c r="Q370" s="191">
        <v>0</v>
      </c>
      <c r="R370" s="191">
        <f t="shared" si="12"/>
        <v>0</v>
      </c>
      <c r="S370" s="191">
        <v>0</v>
      </c>
      <c r="T370" s="192">
        <f t="shared" si="13"/>
        <v>0</v>
      </c>
      <c r="AR370" s="24" t="s">
        <v>215</v>
      </c>
      <c r="AT370" s="24" t="s">
        <v>165</v>
      </c>
      <c r="AU370" s="24" t="s">
        <v>79</v>
      </c>
      <c r="AY370" s="24" t="s">
        <v>161</v>
      </c>
      <c r="BE370" s="193">
        <f t="shared" si="14"/>
        <v>0</v>
      </c>
      <c r="BF370" s="193">
        <f t="shared" si="15"/>
        <v>0</v>
      </c>
      <c r="BG370" s="193">
        <f t="shared" si="16"/>
        <v>0</v>
      </c>
      <c r="BH370" s="193">
        <f t="shared" si="17"/>
        <v>0</v>
      </c>
      <c r="BI370" s="193">
        <f t="shared" si="18"/>
        <v>0</v>
      </c>
      <c r="BJ370" s="24" t="s">
        <v>77</v>
      </c>
      <c r="BK370" s="193">
        <f t="shared" si="19"/>
        <v>0</v>
      </c>
      <c r="BL370" s="24" t="s">
        <v>215</v>
      </c>
      <c r="BM370" s="24" t="s">
        <v>861</v>
      </c>
    </row>
    <row r="371" spans="2:65" s="1" customFormat="1" ht="22.5" customHeight="1">
      <c r="B371" s="181"/>
      <c r="C371" s="182" t="s">
        <v>862</v>
      </c>
      <c r="D371" s="182" t="s">
        <v>165</v>
      </c>
      <c r="E371" s="183" t="s">
        <v>863</v>
      </c>
      <c r="F371" s="184" t="s">
        <v>864</v>
      </c>
      <c r="G371" s="185" t="s">
        <v>416</v>
      </c>
      <c r="H371" s="186">
        <v>10</v>
      </c>
      <c r="I371" s="187"/>
      <c r="J371" s="188">
        <f t="shared" si="10"/>
        <v>0</v>
      </c>
      <c r="K371" s="184" t="s">
        <v>5</v>
      </c>
      <c r="L371" s="41"/>
      <c r="M371" s="189" t="s">
        <v>5</v>
      </c>
      <c r="N371" s="190" t="s">
        <v>40</v>
      </c>
      <c r="O371" s="42"/>
      <c r="P371" s="191">
        <f t="shared" si="11"/>
        <v>0</v>
      </c>
      <c r="Q371" s="191">
        <v>0</v>
      </c>
      <c r="R371" s="191">
        <f t="shared" si="12"/>
        <v>0</v>
      </c>
      <c r="S371" s="191">
        <v>0</v>
      </c>
      <c r="T371" s="192">
        <f t="shared" si="13"/>
        <v>0</v>
      </c>
      <c r="AR371" s="24" t="s">
        <v>215</v>
      </c>
      <c r="AT371" s="24" t="s">
        <v>165</v>
      </c>
      <c r="AU371" s="24" t="s">
        <v>79</v>
      </c>
      <c r="AY371" s="24" t="s">
        <v>161</v>
      </c>
      <c r="BE371" s="193">
        <f t="shared" si="14"/>
        <v>0</v>
      </c>
      <c r="BF371" s="193">
        <f t="shared" si="15"/>
        <v>0</v>
      </c>
      <c r="BG371" s="193">
        <f t="shared" si="16"/>
        <v>0</v>
      </c>
      <c r="BH371" s="193">
        <f t="shared" si="17"/>
        <v>0</v>
      </c>
      <c r="BI371" s="193">
        <f t="shared" si="18"/>
        <v>0</v>
      </c>
      <c r="BJ371" s="24" t="s">
        <v>77</v>
      </c>
      <c r="BK371" s="193">
        <f t="shared" si="19"/>
        <v>0</v>
      </c>
      <c r="BL371" s="24" t="s">
        <v>215</v>
      </c>
      <c r="BM371" s="24" t="s">
        <v>865</v>
      </c>
    </row>
    <row r="372" spans="2:65" s="1" customFormat="1" ht="22.5" customHeight="1">
      <c r="B372" s="181"/>
      <c r="C372" s="182" t="s">
        <v>866</v>
      </c>
      <c r="D372" s="182" t="s">
        <v>165</v>
      </c>
      <c r="E372" s="183" t="s">
        <v>867</v>
      </c>
      <c r="F372" s="184" t="s">
        <v>868</v>
      </c>
      <c r="G372" s="185" t="s">
        <v>416</v>
      </c>
      <c r="H372" s="186">
        <v>1</v>
      </c>
      <c r="I372" s="187"/>
      <c r="J372" s="188">
        <f t="shared" si="10"/>
        <v>0</v>
      </c>
      <c r="K372" s="184" t="s">
        <v>5</v>
      </c>
      <c r="L372" s="41"/>
      <c r="M372" s="189" t="s">
        <v>5</v>
      </c>
      <c r="N372" s="190" t="s">
        <v>40</v>
      </c>
      <c r="O372" s="42"/>
      <c r="P372" s="191">
        <f t="shared" si="11"/>
        <v>0</v>
      </c>
      <c r="Q372" s="191">
        <v>0</v>
      </c>
      <c r="R372" s="191">
        <f t="shared" si="12"/>
        <v>0</v>
      </c>
      <c r="S372" s="191">
        <v>0</v>
      </c>
      <c r="T372" s="192">
        <f t="shared" si="13"/>
        <v>0</v>
      </c>
      <c r="AR372" s="24" t="s">
        <v>215</v>
      </c>
      <c r="AT372" s="24" t="s">
        <v>165</v>
      </c>
      <c r="AU372" s="24" t="s">
        <v>79</v>
      </c>
      <c r="AY372" s="24" t="s">
        <v>161</v>
      </c>
      <c r="BE372" s="193">
        <f t="shared" si="14"/>
        <v>0</v>
      </c>
      <c r="BF372" s="193">
        <f t="shared" si="15"/>
        <v>0</v>
      </c>
      <c r="BG372" s="193">
        <f t="shared" si="16"/>
        <v>0</v>
      </c>
      <c r="BH372" s="193">
        <f t="shared" si="17"/>
        <v>0</v>
      </c>
      <c r="BI372" s="193">
        <f t="shared" si="18"/>
        <v>0</v>
      </c>
      <c r="BJ372" s="24" t="s">
        <v>77</v>
      </c>
      <c r="BK372" s="193">
        <f t="shared" si="19"/>
        <v>0</v>
      </c>
      <c r="BL372" s="24" t="s">
        <v>215</v>
      </c>
      <c r="BM372" s="24" t="s">
        <v>869</v>
      </c>
    </row>
    <row r="373" spans="2:65" s="1" customFormat="1" ht="22.5" customHeight="1">
      <c r="B373" s="181"/>
      <c r="C373" s="182" t="s">
        <v>870</v>
      </c>
      <c r="D373" s="182" t="s">
        <v>165</v>
      </c>
      <c r="E373" s="183" t="s">
        <v>871</v>
      </c>
      <c r="F373" s="184" t="s">
        <v>872</v>
      </c>
      <c r="G373" s="185" t="s">
        <v>416</v>
      </c>
      <c r="H373" s="186">
        <v>1</v>
      </c>
      <c r="I373" s="187"/>
      <c r="J373" s="188">
        <f t="shared" si="10"/>
        <v>0</v>
      </c>
      <c r="K373" s="184" t="s">
        <v>5</v>
      </c>
      <c r="L373" s="41"/>
      <c r="M373" s="189" t="s">
        <v>5</v>
      </c>
      <c r="N373" s="190" t="s">
        <v>40</v>
      </c>
      <c r="O373" s="42"/>
      <c r="P373" s="191">
        <f t="shared" si="11"/>
        <v>0</v>
      </c>
      <c r="Q373" s="191">
        <v>0</v>
      </c>
      <c r="R373" s="191">
        <f t="shared" si="12"/>
        <v>0</v>
      </c>
      <c r="S373" s="191">
        <v>0</v>
      </c>
      <c r="T373" s="192">
        <f t="shared" si="13"/>
        <v>0</v>
      </c>
      <c r="AR373" s="24" t="s">
        <v>215</v>
      </c>
      <c r="AT373" s="24" t="s">
        <v>165</v>
      </c>
      <c r="AU373" s="24" t="s">
        <v>79</v>
      </c>
      <c r="AY373" s="24" t="s">
        <v>161</v>
      </c>
      <c r="BE373" s="193">
        <f t="shared" si="14"/>
        <v>0</v>
      </c>
      <c r="BF373" s="193">
        <f t="shared" si="15"/>
        <v>0</v>
      </c>
      <c r="BG373" s="193">
        <f t="shared" si="16"/>
        <v>0</v>
      </c>
      <c r="BH373" s="193">
        <f t="shared" si="17"/>
        <v>0</v>
      </c>
      <c r="BI373" s="193">
        <f t="shared" si="18"/>
        <v>0</v>
      </c>
      <c r="BJ373" s="24" t="s">
        <v>77</v>
      </c>
      <c r="BK373" s="193">
        <f t="shared" si="19"/>
        <v>0</v>
      </c>
      <c r="BL373" s="24" t="s">
        <v>215</v>
      </c>
      <c r="BM373" s="24" t="s">
        <v>873</v>
      </c>
    </row>
    <row r="374" spans="2:65" s="1" customFormat="1" ht="22.5" customHeight="1">
      <c r="B374" s="181"/>
      <c r="C374" s="182" t="s">
        <v>874</v>
      </c>
      <c r="D374" s="182" t="s">
        <v>165</v>
      </c>
      <c r="E374" s="183" t="s">
        <v>875</v>
      </c>
      <c r="F374" s="184" t="s">
        <v>876</v>
      </c>
      <c r="G374" s="185" t="s">
        <v>416</v>
      </c>
      <c r="H374" s="186">
        <v>6</v>
      </c>
      <c r="I374" s="187"/>
      <c r="J374" s="188">
        <f t="shared" si="10"/>
        <v>0</v>
      </c>
      <c r="K374" s="184" t="s">
        <v>5</v>
      </c>
      <c r="L374" s="41"/>
      <c r="M374" s="189" t="s">
        <v>5</v>
      </c>
      <c r="N374" s="190" t="s">
        <v>40</v>
      </c>
      <c r="O374" s="42"/>
      <c r="P374" s="191">
        <f t="shared" si="11"/>
        <v>0</v>
      </c>
      <c r="Q374" s="191">
        <v>0.54769</v>
      </c>
      <c r="R374" s="191">
        <f t="shared" si="12"/>
        <v>3.28614</v>
      </c>
      <c r="S374" s="191">
        <v>0</v>
      </c>
      <c r="T374" s="192">
        <f t="shared" si="13"/>
        <v>0</v>
      </c>
      <c r="AR374" s="24" t="s">
        <v>215</v>
      </c>
      <c r="AT374" s="24" t="s">
        <v>165</v>
      </c>
      <c r="AU374" s="24" t="s">
        <v>79</v>
      </c>
      <c r="AY374" s="24" t="s">
        <v>161</v>
      </c>
      <c r="BE374" s="193">
        <f t="shared" si="14"/>
        <v>0</v>
      </c>
      <c r="BF374" s="193">
        <f t="shared" si="15"/>
        <v>0</v>
      </c>
      <c r="BG374" s="193">
        <f t="shared" si="16"/>
        <v>0</v>
      </c>
      <c r="BH374" s="193">
        <f t="shared" si="17"/>
        <v>0</v>
      </c>
      <c r="BI374" s="193">
        <f t="shared" si="18"/>
        <v>0</v>
      </c>
      <c r="BJ374" s="24" t="s">
        <v>77</v>
      </c>
      <c r="BK374" s="193">
        <f t="shared" si="19"/>
        <v>0</v>
      </c>
      <c r="BL374" s="24" t="s">
        <v>215</v>
      </c>
      <c r="BM374" s="24" t="s">
        <v>877</v>
      </c>
    </row>
    <row r="375" spans="2:65" s="1" customFormat="1" ht="22.5" customHeight="1">
      <c r="B375" s="181"/>
      <c r="C375" s="182" t="s">
        <v>878</v>
      </c>
      <c r="D375" s="182" t="s">
        <v>165</v>
      </c>
      <c r="E375" s="183" t="s">
        <v>879</v>
      </c>
      <c r="F375" s="184" t="s">
        <v>880</v>
      </c>
      <c r="G375" s="185" t="s">
        <v>416</v>
      </c>
      <c r="H375" s="186">
        <v>3</v>
      </c>
      <c r="I375" s="187"/>
      <c r="J375" s="188">
        <f t="shared" si="10"/>
        <v>0</v>
      </c>
      <c r="K375" s="184" t="s">
        <v>5</v>
      </c>
      <c r="L375" s="41"/>
      <c r="M375" s="189" t="s">
        <v>5</v>
      </c>
      <c r="N375" s="190" t="s">
        <v>40</v>
      </c>
      <c r="O375" s="42"/>
      <c r="P375" s="191">
        <f t="shared" si="11"/>
        <v>0</v>
      </c>
      <c r="Q375" s="191">
        <v>0</v>
      </c>
      <c r="R375" s="191">
        <f t="shared" si="12"/>
        <v>0</v>
      </c>
      <c r="S375" s="191">
        <v>0</v>
      </c>
      <c r="T375" s="192">
        <f t="shared" si="13"/>
        <v>0</v>
      </c>
      <c r="AR375" s="24" t="s">
        <v>215</v>
      </c>
      <c r="AT375" s="24" t="s">
        <v>165</v>
      </c>
      <c r="AU375" s="24" t="s">
        <v>79</v>
      </c>
      <c r="AY375" s="24" t="s">
        <v>161</v>
      </c>
      <c r="BE375" s="193">
        <f t="shared" si="14"/>
        <v>0</v>
      </c>
      <c r="BF375" s="193">
        <f t="shared" si="15"/>
        <v>0</v>
      </c>
      <c r="BG375" s="193">
        <f t="shared" si="16"/>
        <v>0</v>
      </c>
      <c r="BH375" s="193">
        <f t="shared" si="17"/>
        <v>0</v>
      </c>
      <c r="BI375" s="193">
        <f t="shared" si="18"/>
        <v>0</v>
      </c>
      <c r="BJ375" s="24" t="s">
        <v>77</v>
      </c>
      <c r="BK375" s="193">
        <f t="shared" si="19"/>
        <v>0</v>
      </c>
      <c r="BL375" s="24" t="s">
        <v>215</v>
      </c>
      <c r="BM375" s="24" t="s">
        <v>881</v>
      </c>
    </row>
    <row r="376" spans="2:65" s="1" customFormat="1" ht="22.5" customHeight="1">
      <c r="B376" s="181"/>
      <c r="C376" s="182" t="s">
        <v>882</v>
      </c>
      <c r="D376" s="182" t="s">
        <v>165</v>
      </c>
      <c r="E376" s="183" t="s">
        <v>883</v>
      </c>
      <c r="F376" s="184" t="s">
        <v>884</v>
      </c>
      <c r="G376" s="185" t="s">
        <v>416</v>
      </c>
      <c r="H376" s="186">
        <v>1</v>
      </c>
      <c r="I376" s="187"/>
      <c r="J376" s="188">
        <f t="shared" si="10"/>
        <v>0</v>
      </c>
      <c r="K376" s="184" t="s">
        <v>5</v>
      </c>
      <c r="L376" s="41"/>
      <c r="M376" s="189" t="s">
        <v>5</v>
      </c>
      <c r="N376" s="190" t="s">
        <v>40</v>
      </c>
      <c r="O376" s="42"/>
      <c r="P376" s="191">
        <f t="shared" si="11"/>
        <v>0</v>
      </c>
      <c r="Q376" s="191">
        <v>0</v>
      </c>
      <c r="R376" s="191">
        <f t="shared" si="12"/>
        <v>0</v>
      </c>
      <c r="S376" s="191">
        <v>0</v>
      </c>
      <c r="T376" s="192">
        <f t="shared" si="13"/>
        <v>0</v>
      </c>
      <c r="AR376" s="24" t="s">
        <v>215</v>
      </c>
      <c r="AT376" s="24" t="s">
        <v>165</v>
      </c>
      <c r="AU376" s="24" t="s">
        <v>79</v>
      </c>
      <c r="AY376" s="24" t="s">
        <v>161</v>
      </c>
      <c r="BE376" s="193">
        <f t="shared" si="14"/>
        <v>0</v>
      </c>
      <c r="BF376" s="193">
        <f t="shared" si="15"/>
        <v>0</v>
      </c>
      <c r="BG376" s="193">
        <f t="shared" si="16"/>
        <v>0</v>
      </c>
      <c r="BH376" s="193">
        <f t="shared" si="17"/>
        <v>0</v>
      </c>
      <c r="BI376" s="193">
        <f t="shared" si="18"/>
        <v>0</v>
      </c>
      <c r="BJ376" s="24" t="s">
        <v>77</v>
      </c>
      <c r="BK376" s="193">
        <f t="shared" si="19"/>
        <v>0</v>
      </c>
      <c r="BL376" s="24" t="s">
        <v>215</v>
      </c>
      <c r="BM376" s="24" t="s">
        <v>885</v>
      </c>
    </row>
    <row r="377" spans="2:65" s="1" customFormat="1" ht="22.5" customHeight="1">
      <c r="B377" s="181"/>
      <c r="C377" s="182" t="s">
        <v>886</v>
      </c>
      <c r="D377" s="182" t="s">
        <v>165</v>
      </c>
      <c r="E377" s="183" t="s">
        <v>887</v>
      </c>
      <c r="F377" s="184" t="s">
        <v>888</v>
      </c>
      <c r="G377" s="185" t="s">
        <v>416</v>
      </c>
      <c r="H377" s="186">
        <v>1</v>
      </c>
      <c r="I377" s="187"/>
      <c r="J377" s="188">
        <f t="shared" si="10"/>
        <v>0</v>
      </c>
      <c r="K377" s="184" t="s">
        <v>5</v>
      </c>
      <c r="L377" s="41"/>
      <c r="M377" s="189" t="s">
        <v>5</v>
      </c>
      <c r="N377" s="190" t="s">
        <v>40</v>
      </c>
      <c r="O377" s="42"/>
      <c r="P377" s="191">
        <f t="shared" si="11"/>
        <v>0</v>
      </c>
      <c r="Q377" s="191">
        <v>0</v>
      </c>
      <c r="R377" s="191">
        <f t="shared" si="12"/>
        <v>0</v>
      </c>
      <c r="S377" s="191">
        <v>0</v>
      </c>
      <c r="T377" s="192">
        <f t="shared" si="13"/>
        <v>0</v>
      </c>
      <c r="AR377" s="24" t="s">
        <v>215</v>
      </c>
      <c r="AT377" s="24" t="s">
        <v>165</v>
      </c>
      <c r="AU377" s="24" t="s">
        <v>79</v>
      </c>
      <c r="AY377" s="24" t="s">
        <v>161</v>
      </c>
      <c r="BE377" s="193">
        <f t="shared" si="14"/>
        <v>0</v>
      </c>
      <c r="BF377" s="193">
        <f t="shared" si="15"/>
        <v>0</v>
      </c>
      <c r="BG377" s="193">
        <f t="shared" si="16"/>
        <v>0</v>
      </c>
      <c r="BH377" s="193">
        <f t="shared" si="17"/>
        <v>0</v>
      </c>
      <c r="BI377" s="193">
        <f t="shared" si="18"/>
        <v>0</v>
      </c>
      <c r="BJ377" s="24" t="s">
        <v>77</v>
      </c>
      <c r="BK377" s="193">
        <f t="shared" si="19"/>
        <v>0</v>
      </c>
      <c r="BL377" s="24" t="s">
        <v>215</v>
      </c>
      <c r="BM377" s="24" t="s">
        <v>889</v>
      </c>
    </row>
    <row r="378" spans="2:65" s="1" customFormat="1" ht="22.5" customHeight="1">
      <c r="B378" s="181"/>
      <c r="C378" s="182" t="s">
        <v>890</v>
      </c>
      <c r="D378" s="182" t="s">
        <v>165</v>
      </c>
      <c r="E378" s="183" t="s">
        <v>891</v>
      </c>
      <c r="F378" s="184" t="s">
        <v>892</v>
      </c>
      <c r="G378" s="185" t="s">
        <v>416</v>
      </c>
      <c r="H378" s="186">
        <v>1</v>
      </c>
      <c r="I378" s="187"/>
      <c r="J378" s="188">
        <f t="shared" si="10"/>
        <v>0</v>
      </c>
      <c r="K378" s="184" t="s">
        <v>5</v>
      </c>
      <c r="L378" s="41"/>
      <c r="M378" s="189" t="s">
        <v>5</v>
      </c>
      <c r="N378" s="190" t="s">
        <v>40</v>
      </c>
      <c r="O378" s="42"/>
      <c r="P378" s="191">
        <f t="shared" si="11"/>
        <v>0</v>
      </c>
      <c r="Q378" s="191">
        <v>0</v>
      </c>
      <c r="R378" s="191">
        <f t="shared" si="12"/>
        <v>0</v>
      </c>
      <c r="S378" s="191">
        <v>0</v>
      </c>
      <c r="T378" s="192">
        <f t="shared" si="13"/>
        <v>0</v>
      </c>
      <c r="AR378" s="24" t="s">
        <v>215</v>
      </c>
      <c r="AT378" s="24" t="s">
        <v>165</v>
      </c>
      <c r="AU378" s="24" t="s">
        <v>79</v>
      </c>
      <c r="AY378" s="24" t="s">
        <v>161</v>
      </c>
      <c r="BE378" s="193">
        <f t="shared" si="14"/>
        <v>0</v>
      </c>
      <c r="BF378" s="193">
        <f t="shared" si="15"/>
        <v>0</v>
      </c>
      <c r="BG378" s="193">
        <f t="shared" si="16"/>
        <v>0</v>
      </c>
      <c r="BH378" s="193">
        <f t="shared" si="17"/>
        <v>0</v>
      </c>
      <c r="BI378" s="193">
        <f t="shared" si="18"/>
        <v>0</v>
      </c>
      <c r="BJ378" s="24" t="s">
        <v>77</v>
      </c>
      <c r="BK378" s="193">
        <f t="shared" si="19"/>
        <v>0</v>
      </c>
      <c r="BL378" s="24" t="s">
        <v>215</v>
      </c>
      <c r="BM378" s="24" t="s">
        <v>893</v>
      </c>
    </row>
    <row r="379" spans="2:65" s="1" customFormat="1" ht="22.5" customHeight="1">
      <c r="B379" s="181"/>
      <c r="C379" s="182" t="s">
        <v>894</v>
      </c>
      <c r="D379" s="182" t="s">
        <v>165</v>
      </c>
      <c r="E379" s="183" t="s">
        <v>895</v>
      </c>
      <c r="F379" s="184" t="s">
        <v>896</v>
      </c>
      <c r="G379" s="185" t="s">
        <v>214</v>
      </c>
      <c r="H379" s="186">
        <v>336.96</v>
      </c>
      <c r="I379" s="187"/>
      <c r="J379" s="188">
        <f t="shared" si="10"/>
        <v>0</v>
      </c>
      <c r="K379" s="184" t="s">
        <v>5</v>
      </c>
      <c r="L379" s="41"/>
      <c r="M379" s="189" t="s">
        <v>5</v>
      </c>
      <c r="N379" s="190" t="s">
        <v>40</v>
      </c>
      <c r="O379" s="42"/>
      <c r="P379" s="191">
        <f t="shared" si="11"/>
        <v>0</v>
      </c>
      <c r="Q379" s="191">
        <v>0.00026</v>
      </c>
      <c r="R379" s="191">
        <f t="shared" si="12"/>
        <v>0.08760959999999998</v>
      </c>
      <c r="S379" s="191">
        <v>0</v>
      </c>
      <c r="T379" s="192">
        <f t="shared" si="13"/>
        <v>0</v>
      </c>
      <c r="AR379" s="24" t="s">
        <v>215</v>
      </c>
      <c r="AT379" s="24" t="s">
        <v>165</v>
      </c>
      <c r="AU379" s="24" t="s">
        <v>79</v>
      </c>
      <c r="AY379" s="24" t="s">
        <v>161</v>
      </c>
      <c r="BE379" s="193">
        <f t="shared" si="14"/>
        <v>0</v>
      </c>
      <c r="BF379" s="193">
        <f t="shared" si="15"/>
        <v>0</v>
      </c>
      <c r="BG379" s="193">
        <f t="shared" si="16"/>
        <v>0</v>
      </c>
      <c r="BH379" s="193">
        <f t="shared" si="17"/>
        <v>0</v>
      </c>
      <c r="BI379" s="193">
        <f t="shared" si="18"/>
        <v>0</v>
      </c>
      <c r="BJ379" s="24" t="s">
        <v>77</v>
      </c>
      <c r="BK379" s="193">
        <f t="shared" si="19"/>
        <v>0</v>
      </c>
      <c r="BL379" s="24" t="s">
        <v>215</v>
      </c>
      <c r="BM379" s="24" t="s">
        <v>897</v>
      </c>
    </row>
    <row r="380" spans="2:51" s="12" customFormat="1" ht="13.5">
      <c r="B380" s="198"/>
      <c r="D380" s="199" t="s">
        <v>217</v>
      </c>
      <c r="E380" s="200" t="s">
        <v>5</v>
      </c>
      <c r="F380" s="201" t="s">
        <v>898</v>
      </c>
      <c r="H380" s="202">
        <v>270.58</v>
      </c>
      <c r="I380" s="203"/>
      <c r="L380" s="198"/>
      <c r="M380" s="204"/>
      <c r="N380" s="205"/>
      <c r="O380" s="205"/>
      <c r="P380" s="205"/>
      <c r="Q380" s="205"/>
      <c r="R380" s="205"/>
      <c r="S380" s="205"/>
      <c r="T380" s="206"/>
      <c r="AT380" s="200" t="s">
        <v>217</v>
      </c>
      <c r="AU380" s="200" t="s">
        <v>79</v>
      </c>
      <c r="AV380" s="12" t="s">
        <v>79</v>
      </c>
      <c r="AW380" s="12" t="s">
        <v>33</v>
      </c>
      <c r="AX380" s="12" t="s">
        <v>69</v>
      </c>
      <c r="AY380" s="200" t="s">
        <v>161</v>
      </c>
    </row>
    <row r="381" spans="2:51" s="12" customFormat="1" ht="13.5">
      <c r="B381" s="198"/>
      <c r="D381" s="199" t="s">
        <v>217</v>
      </c>
      <c r="E381" s="200" t="s">
        <v>5</v>
      </c>
      <c r="F381" s="201" t="s">
        <v>899</v>
      </c>
      <c r="H381" s="202">
        <v>66.38</v>
      </c>
      <c r="I381" s="203"/>
      <c r="L381" s="198"/>
      <c r="M381" s="204"/>
      <c r="N381" s="205"/>
      <c r="O381" s="205"/>
      <c r="P381" s="205"/>
      <c r="Q381" s="205"/>
      <c r="R381" s="205"/>
      <c r="S381" s="205"/>
      <c r="T381" s="206"/>
      <c r="AT381" s="200" t="s">
        <v>217</v>
      </c>
      <c r="AU381" s="200" t="s">
        <v>79</v>
      </c>
      <c r="AV381" s="12" t="s">
        <v>79</v>
      </c>
      <c r="AW381" s="12" t="s">
        <v>33</v>
      </c>
      <c r="AX381" s="12" t="s">
        <v>69</v>
      </c>
      <c r="AY381" s="200" t="s">
        <v>161</v>
      </c>
    </row>
    <row r="382" spans="2:51" s="13" customFormat="1" ht="13.5">
      <c r="B382" s="207"/>
      <c r="D382" s="208" t="s">
        <v>217</v>
      </c>
      <c r="E382" s="209" t="s">
        <v>5</v>
      </c>
      <c r="F382" s="210" t="s">
        <v>220</v>
      </c>
      <c r="H382" s="211">
        <v>336.96</v>
      </c>
      <c r="I382" s="212"/>
      <c r="L382" s="207"/>
      <c r="M382" s="213"/>
      <c r="N382" s="214"/>
      <c r="O382" s="214"/>
      <c r="P382" s="214"/>
      <c r="Q382" s="214"/>
      <c r="R382" s="214"/>
      <c r="S382" s="214"/>
      <c r="T382" s="215"/>
      <c r="AT382" s="216" t="s">
        <v>217</v>
      </c>
      <c r="AU382" s="216" t="s">
        <v>79</v>
      </c>
      <c r="AV382" s="13" t="s">
        <v>215</v>
      </c>
      <c r="AW382" s="13" t="s">
        <v>33</v>
      </c>
      <c r="AX382" s="13" t="s">
        <v>77</v>
      </c>
      <c r="AY382" s="216" t="s">
        <v>161</v>
      </c>
    </row>
    <row r="383" spans="2:65" s="1" customFormat="1" ht="22.5" customHeight="1">
      <c r="B383" s="181"/>
      <c r="C383" s="182" t="s">
        <v>900</v>
      </c>
      <c r="D383" s="182" t="s">
        <v>165</v>
      </c>
      <c r="E383" s="183" t="s">
        <v>901</v>
      </c>
      <c r="F383" s="184" t="s">
        <v>902</v>
      </c>
      <c r="G383" s="185" t="s">
        <v>214</v>
      </c>
      <c r="H383" s="186">
        <v>1733.632</v>
      </c>
      <c r="I383" s="187"/>
      <c r="J383" s="188">
        <f>ROUND(I383*H383,2)</f>
        <v>0</v>
      </c>
      <c r="K383" s="184" t="s">
        <v>5</v>
      </c>
      <c r="L383" s="41"/>
      <c r="M383" s="189" t="s">
        <v>5</v>
      </c>
      <c r="N383" s="190" t="s">
        <v>40</v>
      </c>
      <c r="O383" s="42"/>
      <c r="P383" s="191">
        <f>O383*H383</f>
        <v>0</v>
      </c>
      <c r="Q383" s="191">
        <v>0.01838</v>
      </c>
      <c r="R383" s="191">
        <f>Q383*H383</f>
        <v>31.86415616</v>
      </c>
      <c r="S383" s="191">
        <v>0</v>
      </c>
      <c r="T383" s="192">
        <f>S383*H383</f>
        <v>0</v>
      </c>
      <c r="AR383" s="24" t="s">
        <v>215</v>
      </c>
      <c r="AT383" s="24" t="s">
        <v>165</v>
      </c>
      <c r="AU383" s="24" t="s">
        <v>79</v>
      </c>
      <c r="AY383" s="24" t="s">
        <v>161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24" t="s">
        <v>77</v>
      </c>
      <c r="BK383" s="193">
        <f>ROUND(I383*H383,2)</f>
        <v>0</v>
      </c>
      <c r="BL383" s="24" t="s">
        <v>215</v>
      </c>
      <c r="BM383" s="24" t="s">
        <v>903</v>
      </c>
    </row>
    <row r="384" spans="2:51" s="12" customFormat="1" ht="13.5">
      <c r="B384" s="198"/>
      <c r="D384" s="199" t="s">
        <v>217</v>
      </c>
      <c r="E384" s="200" t="s">
        <v>5</v>
      </c>
      <c r="F384" s="201" t="s">
        <v>904</v>
      </c>
      <c r="H384" s="202">
        <v>563.84</v>
      </c>
      <c r="I384" s="203"/>
      <c r="L384" s="198"/>
      <c r="M384" s="204"/>
      <c r="N384" s="205"/>
      <c r="O384" s="205"/>
      <c r="P384" s="205"/>
      <c r="Q384" s="205"/>
      <c r="R384" s="205"/>
      <c r="S384" s="205"/>
      <c r="T384" s="206"/>
      <c r="AT384" s="200" t="s">
        <v>217</v>
      </c>
      <c r="AU384" s="200" t="s">
        <v>79</v>
      </c>
      <c r="AV384" s="12" t="s">
        <v>79</v>
      </c>
      <c r="AW384" s="12" t="s">
        <v>33</v>
      </c>
      <c r="AX384" s="12" t="s">
        <v>69</v>
      </c>
      <c r="AY384" s="200" t="s">
        <v>161</v>
      </c>
    </row>
    <row r="385" spans="2:51" s="12" customFormat="1" ht="13.5">
      <c r="B385" s="198"/>
      <c r="D385" s="199" t="s">
        <v>217</v>
      </c>
      <c r="E385" s="200" t="s">
        <v>5</v>
      </c>
      <c r="F385" s="201" t="s">
        <v>905</v>
      </c>
      <c r="H385" s="202">
        <v>287.36</v>
      </c>
      <c r="I385" s="203"/>
      <c r="L385" s="198"/>
      <c r="M385" s="204"/>
      <c r="N385" s="205"/>
      <c r="O385" s="205"/>
      <c r="P385" s="205"/>
      <c r="Q385" s="205"/>
      <c r="R385" s="205"/>
      <c r="S385" s="205"/>
      <c r="T385" s="206"/>
      <c r="AT385" s="200" t="s">
        <v>217</v>
      </c>
      <c r="AU385" s="200" t="s">
        <v>79</v>
      </c>
      <c r="AV385" s="12" t="s">
        <v>79</v>
      </c>
      <c r="AW385" s="12" t="s">
        <v>33</v>
      </c>
      <c r="AX385" s="12" t="s">
        <v>69</v>
      </c>
      <c r="AY385" s="200" t="s">
        <v>161</v>
      </c>
    </row>
    <row r="386" spans="2:51" s="12" customFormat="1" ht="13.5">
      <c r="B386" s="198"/>
      <c r="D386" s="199" t="s">
        <v>217</v>
      </c>
      <c r="E386" s="200" t="s">
        <v>5</v>
      </c>
      <c r="F386" s="201" t="s">
        <v>906</v>
      </c>
      <c r="H386" s="202">
        <v>240</v>
      </c>
      <c r="I386" s="203"/>
      <c r="L386" s="198"/>
      <c r="M386" s="204"/>
      <c r="N386" s="205"/>
      <c r="O386" s="205"/>
      <c r="P386" s="205"/>
      <c r="Q386" s="205"/>
      <c r="R386" s="205"/>
      <c r="S386" s="205"/>
      <c r="T386" s="206"/>
      <c r="AT386" s="200" t="s">
        <v>217</v>
      </c>
      <c r="AU386" s="200" t="s">
        <v>79</v>
      </c>
      <c r="AV386" s="12" t="s">
        <v>79</v>
      </c>
      <c r="AW386" s="12" t="s">
        <v>33</v>
      </c>
      <c r="AX386" s="12" t="s">
        <v>69</v>
      </c>
      <c r="AY386" s="200" t="s">
        <v>161</v>
      </c>
    </row>
    <row r="387" spans="2:51" s="12" customFormat="1" ht="13.5">
      <c r="B387" s="198"/>
      <c r="D387" s="199" t="s">
        <v>217</v>
      </c>
      <c r="E387" s="200" t="s">
        <v>5</v>
      </c>
      <c r="F387" s="201" t="s">
        <v>907</v>
      </c>
      <c r="H387" s="202">
        <v>357.312</v>
      </c>
      <c r="I387" s="203"/>
      <c r="L387" s="198"/>
      <c r="M387" s="204"/>
      <c r="N387" s="205"/>
      <c r="O387" s="205"/>
      <c r="P387" s="205"/>
      <c r="Q387" s="205"/>
      <c r="R387" s="205"/>
      <c r="S387" s="205"/>
      <c r="T387" s="206"/>
      <c r="AT387" s="200" t="s">
        <v>217</v>
      </c>
      <c r="AU387" s="200" t="s">
        <v>79</v>
      </c>
      <c r="AV387" s="12" t="s">
        <v>79</v>
      </c>
      <c r="AW387" s="12" t="s">
        <v>33</v>
      </c>
      <c r="AX387" s="12" t="s">
        <v>69</v>
      </c>
      <c r="AY387" s="200" t="s">
        <v>161</v>
      </c>
    </row>
    <row r="388" spans="2:51" s="12" customFormat="1" ht="13.5">
      <c r="B388" s="198"/>
      <c r="D388" s="199" t="s">
        <v>217</v>
      </c>
      <c r="E388" s="200" t="s">
        <v>5</v>
      </c>
      <c r="F388" s="201" t="s">
        <v>908</v>
      </c>
      <c r="H388" s="202">
        <v>67.68</v>
      </c>
      <c r="I388" s="203"/>
      <c r="L388" s="198"/>
      <c r="M388" s="204"/>
      <c r="N388" s="205"/>
      <c r="O388" s="205"/>
      <c r="P388" s="205"/>
      <c r="Q388" s="205"/>
      <c r="R388" s="205"/>
      <c r="S388" s="205"/>
      <c r="T388" s="206"/>
      <c r="AT388" s="200" t="s">
        <v>217</v>
      </c>
      <c r="AU388" s="200" t="s">
        <v>79</v>
      </c>
      <c r="AV388" s="12" t="s">
        <v>79</v>
      </c>
      <c r="AW388" s="12" t="s">
        <v>33</v>
      </c>
      <c r="AX388" s="12" t="s">
        <v>69</v>
      </c>
      <c r="AY388" s="200" t="s">
        <v>161</v>
      </c>
    </row>
    <row r="389" spans="2:51" s="12" customFormat="1" ht="13.5">
      <c r="B389" s="198"/>
      <c r="D389" s="199" t="s">
        <v>217</v>
      </c>
      <c r="E389" s="200" t="s">
        <v>5</v>
      </c>
      <c r="F389" s="201" t="s">
        <v>909</v>
      </c>
      <c r="H389" s="202">
        <v>217.44</v>
      </c>
      <c r="I389" s="203"/>
      <c r="L389" s="198"/>
      <c r="M389" s="204"/>
      <c r="N389" s="205"/>
      <c r="O389" s="205"/>
      <c r="P389" s="205"/>
      <c r="Q389" s="205"/>
      <c r="R389" s="205"/>
      <c r="S389" s="205"/>
      <c r="T389" s="206"/>
      <c r="AT389" s="200" t="s">
        <v>217</v>
      </c>
      <c r="AU389" s="200" t="s">
        <v>79</v>
      </c>
      <c r="AV389" s="12" t="s">
        <v>79</v>
      </c>
      <c r="AW389" s="12" t="s">
        <v>33</v>
      </c>
      <c r="AX389" s="12" t="s">
        <v>69</v>
      </c>
      <c r="AY389" s="200" t="s">
        <v>161</v>
      </c>
    </row>
    <row r="390" spans="2:51" s="13" customFormat="1" ht="13.5">
      <c r="B390" s="207"/>
      <c r="D390" s="208" t="s">
        <v>217</v>
      </c>
      <c r="E390" s="209" t="s">
        <v>5</v>
      </c>
      <c r="F390" s="210" t="s">
        <v>220</v>
      </c>
      <c r="H390" s="211">
        <v>1733.632</v>
      </c>
      <c r="I390" s="212"/>
      <c r="L390" s="207"/>
      <c r="M390" s="213"/>
      <c r="N390" s="214"/>
      <c r="O390" s="214"/>
      <c r="P390" s="214"/>
      <c r="Q390" s="214"/>
      <c r="R390" s="214"/>
      <c r="S390" s="214"/>
      <c r="T390" s="215"/>
      <c r="AT390" s="216" t="s">
        <v>217</v>
      </c>
      <c r="AU390" s="216" t="s">
        <v>79</v>
      </c>
      <c r="AV390" s="13" t="s">
        <v>215</v>
      </c>
      <c r="AW390" s="13" t="s">
        <v>33</v>
      </c>
      <c r="AX390" s="13" t="s">
        <v>77</v>
      </c>
      <c r="AY390" s="216" t="s">
        <v>161</v>
      </c>
    </row>
    <row r="391" spans="2:65" s="1" customFormat="1" ht="22.5" customHeight="1">
      <c r="B391" s="181"/>
      <c r="C391" s="182" t="s">
        <v>910</v>
      </c>
      <c r="D391" s="182" t="s">
        <v>165</v>
      </c>
      <c r="E391" s="183" t="s">
        <v>911</v>
      </c>
      <c r="F391" s="184" t="s">
        <v>912</v>
      </c>
      <c r="G391" s="185" t="s">
        <v>214</v>
      </c>
      <c r="H391" s="186">
        <v>1733.632</v>
      </c>
      <c r="I391" s="187"/>
      <c r="J391" s="188">
        <f>ROUND(I391*H391,2)</f>
        <v>0</v>
      </c>
      <c r="K391" s="184" t="s">
        <v>5</v>
      </c>
      <c r="L391" s="41"/>
      <c r="M391" s="189" t="s">
        <v>5</v>
      </c>
      <c r="N391" s="190" t="s">
        <v>40</v>
      </c>
      <c r="O391" s="42"/>
      <c r="P391" s="191">
        <f>O391*H391</f>
        <v>0</v>
      </c>
      <c r="Q391" s="191">
        <v>0.0079</v>
      </c>
      <c r="R391" s="191">
        <f>Q391*H391</f>
        <v>13.695692800000002</v>
      </c>
      <c r="S391" s="191">
        <v>0</v>
      </c>
      <c r="T391" s="192">
        <f>S391*H391</f>
        <v>0</v>
      </c>
      <c r="AR391" s="24" t="s">
        <v>215</v>
      </c>
      <c r="AT391" s="24" t="s">
        <v>165</v>
      </c>
      <c r="AU391" s="24" t="s">
        <v>79</v>
      </c>
      <c r="AY391" s="24" t="s">
        <v>161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24" t="s">
        <v>77</v>
      </c>
      <c r="BK391" s="193">
        <f>ROUND(I391*H391,2)</f>
        <v>0</v>
      </c>
      <c r="BL391" s="24" t="s">
        <v>215</v>
      </c>
      <c r="BM391" s="24" t="s">
        <v>913</v>
      </c>
    </row>
    <row r="392" spans="2:65" s="1" customFormat="1" ht="22.5" customHeight="1">
      <c r="B392" s="181"/>
      <c r="C392" s="182" t="s">
        <v>914</v>
      </c>
      <c r="D392" s="182" t="s">
        <v>165</v>
      </c>
      <c r="E392" s="183" t="s">
        <v>915</v>
      </c>
      <c r="F392" s="184" t="s">
        <v>916</v>
      </c>
      <c r="G392" s="185" t="s">
        <v>214</v>
      </c>
      <c r="H392" s="186">
        <v>1733.63</v>
      </c>
      <c r="I392" s="187"/>
      <c r="J392" s="188">
        <f>ROUND(I392*H392,2)</f>
        <v>0</v>
      </c>
      <c r="K392" s="184" t="s">
        <v>169</v>
      </c>
      <c r="L392" s="41"/>
      <c r="M392" s="189" t="s">
        <v>5</v>
      </c>
      <c r="N392" s="190" t="s">
        <v>40</v>
      </c>
      <c r="O392" s="42"/>
      <c r="P392" s="191">
        <f>O392*H392</f>
        <v>0</v>
      </c>
      <c r="Q392" s="191">
        <v>0.01733</v>
      </c>
      <c r="R392" s="191">
        <f>Q392*H392</f>
        <v>30.043807900000004</v>
      </c>
      <c r="S392" s="191">
        <v>0</v>
      </c>
      <c r="T392" s="192">
        <f>S392*H392</f>
        <v>0</v>
      </c>
      <c r="AR392" s="24" t="s">
        <v>215</v>
      </c>
      <c r="AT392" s="24" t="s">
        <v>165</v>
      </c>
      <c r="AU392" s="24" t="s">
        <v>79</v>
      </c>
      <c r="AY392" s="24" t="s">
        <v>161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24" t="s">
        <v>77</v>
      </c>
      <c r="BK392" s="193">
        <f>ROUND(I392*H392,2)</f>
        <v>0</v>
      </c>
      <c r="BL392" s="24" t="s">
        <v>215</v>
      </c>
      <c r="BM392" s="24" t="s">
        <v>917</v>
      </c>
    </row>
    <row r="393" spans="2:65" s="1" customFormat="1" ht="22.5" customHeight="1">
      <c r="B393" s="181"/>
      <c r="C393" s="182" t="s">
        <v>918</v>
      </c>
      <c r="D393" s="182" t="s">
        <v>165</v>
      </c>
      <c r="E393" s="183" t="s">
        <v>919</v>
      </c>
      <c r="F393" s="184" t="s">
        <v>920</v>
      </c>
      <c r="G393" s="185" t="s">
        <v>236</v>
      </c>
      <c r="H393" s="186">
        <v>43.707</v>
      </c>
      <c r="I393" s="187"/>
      <c r="J393" s="188">
        <f>ROUND(I393*H393,2)</f>
        <v>0</v>
      </c>
      <c r="K393" s="184" t="s">
        <v>169</v>
      </c>
      <c r="L393" s="41"/>
      <c r="M393" s="189" t="s">
        <v>5</v>
      </c>
      <c r="N393" s="190" t="s">
        <v>40</v>
      </c>
      <c r="O393" s="42"/>
      <c r="P393" s="191">
        <f>O393*H393</f>
        <v>0</v>
      </c>
      <c r="Q393" s="191">
        <v>2.25634</v>
      </c>
      <c r="R393" s="191">
        <f>Q393*H393</f>
        <v>98.61785237999999</v>
      </c>
      <c r="S393" s="191">
        <v>0</v>
      </c>
      <c r="T393" s="192">
        <f>S393*H393</f>
        <v>0</v>
      </c>
      <c r="AR393" s="24" t="s">
        <v>215</v>
      </c>
      <c r="AT393" s="24" t="s">
        <v>165</v>
      </c>
      <c r="AU393" s="24" t="s">
        <v>79</v>
      </c>
      <c r="AY393" s="24" t="s">
        <v>161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24" t="s">
        <v>77</v>
      </c>
      <c r="BK393" s="193">
        <f>ROUND(I393*H393,2)</f>
        <v>0</v>
      </c>
      <c r="BL393" s="24" t="s">
        <v>215</v>
      </c>
      <c r="BM393" s="24" t="s">
        <v>921</v>
      </c>
    </row>
    <row r="394" spans="2:51" s="12" customFormat="1" ht="13.5">
      <c r="B394" s="198"/>
      <c r="D394" s="199" t="s">
        <v>217</v>
      </c>
      <c r="E394" s="200" t="s">
        <v>5</v>
      </c>
      <c r="F394" s="201" t="s">
        <v>922</v>
      </c>
      <c r="H394" s="202">
        <v>16.74</v>
      </c>
      <c r="I394" s="203"/>
      <c r="L394" s="198"/>
      <c r="M394" s="204"/>
      <c r="N394" s="205"/>
      <c r="O394" s="205"/>
      <c r="P394" s="205"/>
      <c r="Q394" s="205"/>
      <c r="R394" s="205"/>
      <c r="S394" s="205"/>
      <c r="T394" s="206"/>
      <c r="AT394" s="200" t="s">
        <v>217</v>
      </c>
      <c r="AU394" s="200" t="s">
        <v>79</v>
      </c>
      <c r="AV394" s="12" t="s">
        <v>79</v>
      </c>
      <c r="AW394" s="12" t="s">
        <v>33</v>
      </c>
      <c r="AX394" s="12" t="s">
        <v>69</v>
      </c>
      <c r="AY394" s="200" t="s">
        <v>161</v>
      </c>
    </row>
    <row r="395" spans="2:51" s="12" customFormat="1" ht="13.5">
      <c r="B395" s="198"/>
      <c r="D395" s="199" t="s">
        <v>217</v>
      </c>
      <c r="E395" s="200" t="s">
        <v>5</v>
      </c>
      <c r="F395" s="201" t="s">
        <v>923</v>
      </c>
      <c r="H395" s="202">
        <v>22.984</v>
      </c>
      <c r="I395" s="203"/>
      <c r="L395" s="198"/>
      <c r="M395" s="204"/>
      <c r="N395" s="205"/>
      <c r="O395" s="205"/>
      <c r="P395" s="205"/>
      <c r="Q395" s="205"/>
      <c r="R395" s="205"/>
      <c r="S395" s="205"/>
      <c r="T395" s="206"/>
      <c r="AT395" s="200" t="s">
        <v>217</v>
      </c>
      <c r="AU395" s="200" t="s">
        <v>79</v>
      </c>
      <c r="AV395" s="12" t="s">
        <v>79</v>
      </c>
      <c r="AW395" s="12" t="s">
        <v>33</v>
      </c>
      <c r="AX395" s="12" t="s">
        <v>69</v>
      </c>
      <c r="AY395" s="200" t="s">
        <v>161</v>
      </c>
    </row>
    <row r="396" spans="2:51" s="14" customFormat="1" ht="13.5">
      <c r="B396" s="226"/>
      <c r="D396" s="199" t="s">
        <v>217</v>
      </c>
      <c r="E396" s="227" t="s">
        <v>5</v>
      </c>
      <c r="F396" s="228" t="s">
        <v>401</v>
      </c>
      <c r="H396" s="229">
        <v>39.724</v>
      </c>
      <c r="I396" s="230"/>
      <c r="L396" s="226"/>
      <c r="M396" s="231"/>
      <c r="N396" s="232"/>
      <c r="O396" s="232"/>
      <c r="P396" s="232"/>
      <c r="Q396" s="232"/>
      <c r="R396" s="232"/>
      <c r="S396" s="232"/>
      <c r="T396" s="233"/>
      <c r="AT396" s="227" t="s">
        <v>217</v>
      </c>
      <c r="AU396" s="227" t="s">
        <v>79</v>
      </c>
      <c r="AV396" s="14" t="s">
        <v>253</v>
      </c>
      <c r="AW396" s="14" t="s">
        <v>33</v>
      </c>
      <c r="AX396" s="14" t="s">
        <v>69</v>
      </c>
      <c r="AY396" s="227" t="s">
        <v>161</v>
      </c>
    </row>
    <row r="397" spans="2:51" s="12" customFormat="1" ht="13.5">
      <c r="B397" s="198"/>
      <c r="D397" s="199" t="s">
        <v>217</v>
      </c>
      <c r="E397" s="200" t="s">
        <v>5</v>
      </c>
      <c r="F397" s="201" t="s">
        <v>924</v>
      </c>
      <c r="H397" s="202">
        <v>3.983</v>
      </c>
      <c r="I397" s="203"/>
      <c r="L397" s="198"/>
      <c r="M397" s="204"/>
      <c r="N397" s="205"/>
      <c r="O397" s="205"/>
      <c r="P397" s="205"/>
      <c r="Q397" s="205"/>
      <c r="R397" s="205"/>
      <c r="S397" s="205"/>
      <c r="T397" s="206"/>
      <c r="AT397" s="200" t="s">
        <v>217</v>
      </c>
      <c r="AU397" s="200" t="s">
        <v>79</v>
      </c>
      <c r="AV397" s="12" t="s">
        <v>79</v>
      </c>
      <c r="AW397" s="12" t="s">
        <v>33</v>
      </c>
      <c r="AX397" s="12" t="s">
        <v>69</v>
      </c>
      <c r="AY397" s="200" t="s">
        <v>161</v>
      </c>
    </row>
    <row r="398" spans="2:51" s="13" customFormat="1" ht="13.5">
      <c r="B398" s="207"/>
      <c r="D398" s="208" t="s">
        <v>217</v>
      </c>
      <c r="E398" s="209" t="s">
        <v>5</v>
      </c>
      <c r="F398" s="210" t="s">
        <v>220</v>
      </c>
      <c r="H398" s="211">
        <v>43.707</v>
      </c>
      <c r="I398" s="212"/>
      <c r="L398" s="207"/>
      <c r="M398" s="213"/>
      <c r="N398" s="214"/>
      <c r="O398" s="214"/>
      <c r="P398" s="214"/>
      <c r="Q398" s="214"/>
      <c r="R398" s="214"/>
      <c r="S398" s="214"/>
      <c r="T398" s="215"/>
      <c r="AT398" s="216" t="s">
        <v>217</v>
      </c>
      <c r="AU398" s="216" t="s">
        <v>79</v>
      </c>
      <c r="AV398" s="13" t="s">
        <v>215</v>
      </c>
      <c r="AW398" s="13" t="s">
        <v>33</v>
      </c>
      <c r="AX398" s="13" t="s">
        <v>77</v>
      </c>
      <c r="AY398" s="216" t="s">
        <v>161</v>
      </c>
    </row>
    <row r="399" spans="2:65" s="1" customFormat="1" ht="31.5" customHeight="1">
      <c r="B399" s="181"/>
      <c r="C399" s="182" t="s">
        <v>925</v>
      </c>
      <c r="D399" s="182" t="s">
        <v>165</v>
      </c>
      <c r="E399" s="183" t="s">
        <v>926</v>
      </c>
      <c r="F399" s="184" t="s">
        <v>927</v>
      </c>
      <c r="G399" s="185" t="s">
        <v>236</v>
      </c>
      <c r="H399" s="186">
        <v>7.205</v>
      </c>
      <c r="I399" s="187"/>
      <c r="J399" s="188">
        <f>ROUND(I399*H399,2)</f>
        <v>0</v>
      </c>
      <c r="K399" s="184" t="s">
        <v>169</v>
      </c>
      <c r="L399" s="41"/>
      <c r="M399" s="189" t="s">
        <v>5</v>
      </c>
      <c r="N399" s="190" t="s">
        <v>40</v>
      </c>
      <c r="O399" s="42"/>
      <c r="P399" s="191">
        <f>O399*H399</f>
        <v>0</v>
      </c>
      <c r="Q399" s="191">
        <v>2.25634</v>
      </c>
      <c r="R399" s="191">
        <f>Q399*H399</f>
        <v>16.256929699999997</v>
      </c>
      <c r="S399" s="191">
        <v>0</v>
      </c>
      <c r="T399" s="192">
        <f>S399*H399</f>
        <v>0</v>
      </c>
      <c r="AR399" s="24" t="s">
        <v>215</v>
      </c>
      <c r="AT399" s="24" t="s">
        <v>165</v>
      </c>
      <c r="AU399" s="24" t="s">
        <v>79</v>
      </c>
      <c r="AY399" s="24" t="s">
        <v>161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24" t="s">
        <v>77</v>
      </c>
      <c r="BK399" s="193">
        <f>ROUND(I399*H399,2)</f>
        <v>0</v>
      </c>
      <c r="BL399" s="24" t="s">
        <v>215</v>
      </c>
      <c r="BM399" s="24" t="s">
        <v>928</v>
      </c>
    </row>
    <row r="400" spans="2:51" s="12" customFormat="1" ht="13.5">
      <c r="B400" s="198"/>
      <c r="D400" s="208" t="s">
        <v>217</v>
      </c>
      <c r="E400" s="217" t="s">
        <v>5</v>
      </c>
      <c r="F400" s="218" t="s">
        <v>929</v>
      </c>
      <c r="H400" s="219">
        <v>7.205</v>
      </c>
      <c r="I400" s="203"/>
      <c r="L400" s="198"/>
      <c r="M400" s="204"/>
      <c r="N400" s="205"/>
      <c r="O400" s="205"/>
      <c r="P400" s="205"/>
      <c r="Q400" s="205"/>
      <c r="R400" s="205"/>
      <c r="S400" s="205"/>
      <c r="T400" s="206"/>
      <c r="AT400" s="200" t="s">
        <v>217</v>
      </c>
      <c r="AU400" s="200" t="s">
        <v>79</v>
      </c>
      <c r="AV400" s="12" t="s">
        <v>79</v>
      </c>
      <c r="AW400" s="12" t="s">
        <v>33</v>
      </c>
      <c r="AX400" s="12" t="s">
        <v>77</v>
      </c>
      <c r="AY400" s="200" t="s">
        <v>161</v>
      </c>
    </row>
    <row r="401" spans="2:65" s="1" customFormat="1" ht="22.5" customHeight="1">
      <c r="B401" s="181"/>
      <c r="C401" s="182" t="s">
        <v>930</v>
      </c>
      <c r="D401" s="182" t="s">
        <v>165</v>
      </c>
      <c r="E401" s="183" t="s">
        <v>931</v>
      </c>
      <c r="F401" s="184" t="s">
        <v>932</v>
      </c>
      <c r="G401" s="185" t="s">
        <v>236</v>
      </c>
      <c r="H401" s="186">
        <v>43.707</v>
      </c>
      <c r="I401" s="187"/>
      <c r="J401" s="188">
        <f>ROUND(I401*H401,2)</f>
        <v>0</v>
      </c>
      <c r="K401" s="184" t="s">
        <v>169</v>
      </c>
      <c r="L401" s="41"/>
      <c r="M401" s="189" t="s">
        <v>5</v>
      </c>
      <c r="N401" s="190" t="s">
        <v>40</v>
      </c>
      <c r="O401" s="42"/>
      <c r="P401" s="191">
        <f>O401*H401</f>
        <v>0</v>
      </c>
      <c r="Q401" s="191">
        <v>0</v>
      </c>
      <c r="R401" s="191">
        <f>Q401*H401</f>
        <v>0</v>
      </c>
      <c r="S401" s="191">
        <v>0</v>
      </c>
      <c r="T401" s="192">
        <f>S401*H401</f>
        <v>0</v>
      </c>
      <c r="AR401" s="24" t="s">
        <v>215</v>
      </c>
      <c r="AT401" s="24" t="s">
        <v>165</v>
      </c>
      <c r="AU401" s="24" t="s">
        <v>79</v>
      </c>
      <c r="AY401" s="24" t="s">
        <v>161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24" t="s">
        <v>77</v>
      </c>
      <c r="BK401" s="193">
        <f>ROUND(I401*H401,2)</f>
        <v>0</v>
      </c>
      <c r="BL401" s="24" t="s">
        <v>215</v>
      </c>
      <c r="BM401" s="24" t="s">
        <v>933</v>
      </c>
    </row>
    <row r="402" spans="2:65" s="1" customFormat="1" ht="31.5" customHeight="1">
      <c r="B402" s="181"/>
      <c r="C402" s="182" t="s">
        <v>934</v>
      </c>
      <c r="D402" s="182" t="s">
        <v>165</v>
      </c>
      <c r="E402" s="183" t="s">
        <v>935</v>
      </c>
      <c r="F402" s="184" t="s">
        <v>936</v>
      </c>
      <c r="G402" s="185" t="s">
        <v>236</v>
      </c>
      <c r="H402" s="186">
        <v>43.707</v>
      </c>
      <c r="I402" s="187"/>
      <c r="J402" s="188">
        <f>ROUND(I402*H402,2)</f>
        <v>0</v>
      </c>
      <c r="K402" s="184" t="s">
        <v>169</v>
      </c>
      <c r="L402" s="41"/>
      <c r="M402" s="189" t="s">
        <v>5</v>
      </c>
      <c r="N402" s="190" t="s">
        <v>40</v>
      </c>
      <c r="O402" s="42"/>
      <c r="P402" s="191">
        <f>O402*H402</f>
        <v>0</v>
      </c>
      <c r="Q402" s="191">
        <v>0</v>
      </c>
      <c r="R402" s="191">
        <f>Q402*H402</f>
        <v>0</v>
      </c>
      <c r="S402" s="191">
        <v>0</v>
      </c>
      <c r="T402" s="192">
        <f>S402*H402</f>
        <v>0</v>
      </c>
      <c r="AR402" s="24" t="s">
        <v>215</v>
      </c>
      <c r="AT402" s="24" t="s">
        <v>165</v>
      </c>
      <c r="AU402" s="24" t="s">
        <v>79</v>
      </c>
      <c r="AY402" s="24" t="s">
        <v>161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24" t="s">
        <v>77</v>
      </c>
      <c r="BK402" s="193">
        <f>ROUND(I402*H402,2)</f>
        <v>0</v>
      </c>
      <c r="BL402" s="24" t="s">
        <v>215</v>
      </c>
      <c r="BM402" s="24" t="s">
        <v>937</v>
      </c>
    </row>
    <row r="403" spans="2:65" s="1" customFormat="1" ht="31.5" customHeight="1">
      <c r="B403" s="181"/>
      <c r="C403" s="182" t="s">
        <v>938</v>
      </c>
      <c r="D403" s="182" t="s">
        <v>165</v>
      </c>
      <c r="E403" s="183" t="s">
        <v>939</v>
      </c>
      <c r="F403" s="184" t="s">
        <v>940</v>
      </c>
      <c r="G403" s="185" t="s">
        <v>236</v>
      </c>
      <c r="H403" s="186">
        <v>7.205</v>
      </c>
      <c r="I403" s="187"/>
      <c r="J403" s="188">
        <f>ROUND(I403*H403,2)</f>
        <v>0</v>
      </c>
      <c r="K403" s="184" t="s">
        <v>169</v>
      </c>
      <c r="L403" s="41"/>
      <c r="M403" s="189" t="s">
        <v>5</v>
      </c>
      <c r="N403" s="190" t="s">
        <v>40</v>
      </c>
      <c r="O403" s="42"/>
      <c r="P403" s="191">
        <f>O403*H403</f>
        <v>0</v>
      </c>
      <c r="Q403" s="191">
        <v>0</v>
      </c>
      <c r="R403" s="191">
        <f>Q403*H403</f>
        <v>0</v>
      </c>
      <c r="S403" s="191">
        <v>0</v>
      </c>
      <c r="T403" s="192">
        <f>S403*H403</f>
        <v>0</v>
      </c>
      <c r="AR403" s="24" t="s">
        <v>215</v>
      </c>
      <c r="AT403" s="24" t="s">
        <v>165</v>
      </c>
      <c r="AU403" s="24" t="s">
        <v>79</v>
      </c>
      <c r="AY403" s="24" t="s">
        <v>161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24" t="s">
        <v>77</v>
      </c>
      <c r="BK403" s="193">
        <f>ROUND(I403*H403,2)</f>
        <v>0</v>
      </c>
      <c r="BL403" s="24" t="s">
        <v>215</v>
      </c>
      <c r="BM403" s="24" t="s">
        <v>941</v>
      </c>
    </row>
    <row r="404" spans="2:65" s="1" customFormat="1" ht="31.5" customHeight="1">
      <c r="B404" s="181"/>
      <c r="C404" s="182" t="s">
        <v>938</v>
      </c>
      <c r="D404" s="182" t="s">
        <v>165</v>
      </c>
      <c r="E404" s="183" t="s">
        <v>939</v>
      </c>
      <c r="F404" s="184" t="s">
        <v>940</v>
      </c>
      <c r="G404" s="185" t="s">
        <v>236</v>
      </c>
      <c r="H404" s="186">
        <v>7.205</v>
      </c>
      <c r="I404" s="187"/>
      <c r="J404" s="188">
        <f>ROUND(I404*H404,2)</f>
        <v>0</v>
      </c>
      <c r="K404" s="184" t="s">
        <v>169</v>
      </c>
      <c r="L404" s="41"/>
      <c r="M404" s="189" t="s">
        <v>5</v>
      </c>
      <c r="N404" s="190" t="s">
        <v>40</v>
      </c>
      <c r="O404" s="42"/>
      <c r="P404" s="191">
        <f>O404*H404</f>
        <v>0</v>
      </c>
      <c r="Q404" s="191">
        <v>0</v>
      </c>
      <c r="R404" s="191">
        <f>Q404*H404</f>
        <v>0</v>
      </c>
      <c r="S404" s="191">
        <v>0</v>
      </c>
      <c r="T404" s="192">
        <f>S404*H404</f>
        <v>0</v>
      </c>
      <c r="AR404" s="24" t="s">
        <v>215</v>
      </c>
      <c r="AT404" s="24" t="s">
        <v>165</v>
      </c>
      <c r="AU404" s="24" t="s">
        <v>79</v>
      </c>
      <c r="AY404" s="24" t="s">
        <v>161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24" t="s">
        <v>77</v>
      </c>
      <c r="BK404" s="193">
        <f>ROUND(I404*H404,2)</f>
        <v>0</v>
      </c>
      <c r="BL404" s="24" t="s">
        <v>215</v>
      </c>
      <c r="BM404" s="24" t="s">
        <v>942</v>
      </c>
    </row>
    <row r="405" spans="2:65" s="1" customFormat="1" ht="22.5" customHeight="1">
      <c r="B405" s="181"/>
      <c r="C405" s="182" t="s">
        <v>943</v>
      </c>
      <c r="D405" s="182" t="s">
        <v>165</v>
      </c>
      <c r="E405" s="183" t="s">
        <v>944</v>
      </c>
      <c r="F405" s="184" t="s">
        <v>945</v>
      </c>
      <c r="G405" s="185" t="s">
        <v>251</v>
      </c>
      <c r="H405" s="186">
        <v>2.513</v>
      </c>
      <c r="I405" s="187"/>
      <c r="J405" s="188">
        <f>ROUND(I405*H405,2)</f>
        <v>0</v>
      </c>
      <c r="K405" s="184" t="s">
        <v>169</v>
      </c>
      <c r="L405" s="41"/>
      <c r="M405" s="189" t="s">
        <v>5</v>
      </c>
      <c r="N405" s="190" t="s">
        <v>40</v>
      </c>
      <c r="O405" s="42"/>
      <c r="P405" s="191">
        <f>O405*H405</f>
        <v>0</v>
      </c>
      <c r="Q405" s="191">
        <v>1.05306</v>
      </c>
      <c r="R405" s="191">
        <f>Q405*H405</f>
        <v>2.6463397800000004</v>
      </c>
      <c r="S405" s="191">
        <v>0</v>
      </c>
      <c r="T405" s="192">
        <f>S405*H405</f>
        <v>0</v>
      </c>
      <c r="AR405" s="24" t="s">
        <v>215</v>
      </c>
      <c r="AT405" s="24" t="s">
        <v>165</v>
      </c>
      <c r="AU405" s="24" t="s">
        <v>79</v>
      </c>
      <c r="AY405" s="24" t="s">
        <v>161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24" t="s">
        <v>77</v>
      </c>
      <c r="BK405" s="193">
        <f>ROUND(I405*H405,2)</f>
        <v>0</v>
      </c>
      <c r="BL405" s="24" t="s">
        <v>215</v>
      </c>
      <c r="BM405" s="24" t="s">
        <v>946</v>
      </c>
    </row>
    <row r="406" spans="2:51" s="12" customFormat="1" ht="13.5">
      <c r="B406" s="198"/>
      <c r="D406" s="208" t="s">
        <v>217</v>
      </c>
      <c r="E406" s="217" t="s">
        <v>5</v>
      </c>
      <c r="F406" s="218" t="s">
        <v>947</v>
      </c>
      <c r="H406" s="219">
        <v>2.513</v>
      </c>
      <c r="I406" s="203"/>
      <c r="L406" s="198"/>
      <c r="M406" s="204"/>
      <c r="N406" s="205"/>
      <c r="O406" s="205"/>
      <c r="P406" s="205"/>
      <c r="Q406" s="205"/>
      <c r="R406" s="205"/>
      <c r="S406" s="205"/>
      <c r="T406" s="206"/>
      <c r="AT406" s="200" t="s">
        <v>217</v>
      </c>
      <c r="AU406" s="200" t="s">
        <v>79</v>
      </c>
      <c r="AV406" s="12" t="s">
        <v>79</v>
      </c>
      <c r="AW406" s="12" t="s">
        <v>33</v>
      </c>
      <c r="AX406" s="12" t="s">
        <v>77</v>
      </c>
      <c r="AY406" s="200" t="s">
        <v>161</v>
      </c>
    </row>
    <row r="407" spans="2:65" s="1" customFormat="1" ht="22.5" customHeight="1">
      <c r="B407" s="181"/>
      <c r="C407" s="182" t="s">
        <v>948</v>
      </c>
      <c r="D407" s="182" t="s">
        <v>165</v>
      </c>
      <c r="E407" s="183" t="s">
        <v>949</v>
      </c>
      <c r="F407" s="184" t="s">
        <v>950</v>
      </c>
      <c r="G407" s="185" t="s">
        <v>214</v>
      </c>
      <c r="H407" s="186">
        <v>728.46</v>
      </c>
      <c r="I407" s="187"/>
      <c r="J407" s="188">
        <f>ROUND(I407*H407,2)</f>
        <v>0</v>
      </c>
      <c r="K407" s="184" t="s">
        <v>169</v>
      </c>
      <c r="L407" s="41"/>
      <c r="M407" s="189" t="s">
        <v>5</v>
      </c>
      <c r="N407" s="190" t="s">
        <v>40</v>
      </c>
      <c r="O407" s="42"/>
      <c r="P407" s="191">
        <f>O407*H407</f>
        <v>0</v>
      </c>
      <c r="Q407" s="191">
        <v>0.00012</v>
      </c>
      <c r="R407" s="191">
        <f>Q407*H407</f>
        <v>0.08741520000000001</v>
      </c>
      <c r="S407" s="191">
        <v>0</v>
      </c>
      <c r="T407" s="192">
        <f>S407*H407</f>
        <v>0</v>
      </c>
      <c r="AR407" s="24" t="s">
        <v>215</v>
      </c>
      <c r="AT407" s="24" t="s">
        <v>165</v>
      </c>
      <c r="AU407" s="24" t="s">
        <v>79</v>
      </c>
      <c r="AY407" s="24" t="s">
        <v>161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24" t="s">
        <v>77</v>
      </c>
      <c r="BK407" s="193">
        <f>ROUND(I407*H407,2)</f>
        <v>0</v>
      </c>
      <c r="BL407" s="24" t="s">
        <v>215</v>
      </c>
      <c r="BM407" s="24" t="s">
        <v>951</v>
      </c>
    </row>
    <row r="408" spans="2:51" s="12" customFormat="1" ht="13.5">
      <c r="B408" s="198"/>
      <c r="D408" s="199" t="s">
        <v>217</v>
      </c>
      <c r="E408" s="200" t="s">
        <v>5</v>
      </c>
      <c r="F408" s="201" t="s">
        <v>952</v>
      </c>
      <c r="H408" s="202">
        <v>279</v>
      </c>
      <c r="I408" s="203"/>
      <c r="L408" s="198"/>
      <c r="M408" s="204"/>
      <c r="N408" s="205"/>
      <c r="O408" s="205"/>
      <c r="P408" s="205"/>
      <c r="Q408" s="205"/>
      <c r="R408" s="205"/>
      <c r="S408" s="205"/>
      <c r="T408" s="206"/>
      <c r="AT408" s="200" t="s">
        <v>217</v>
      </c>
      <c r="AU408" s="200" t="s">
        <v>79</v>
      </c>
      <c r="AV408" s="12" t="s">
        <v>79</v>
      </c>
      <c r="AW408" s="12" t="s">
        <v>33</v>
      </c>
      <c r="AX408" s="12" t="s">
        <v>69</v>
      </c>
      <c r="AY408" s="200" t="s">
        <v>161</v>
      </c>
    </row>
    <row r="409" spans="2:51" s="12" customFormat="1" ht="13.5">
      <c r="B409" s="198"/>
      <c r="D409" s="199" t="s">
        <v>217</v>
      </c>
      <c r="E409" s="200" t="s">
        <v>5</v>
      </c>
      <c r="F409" s="201" t="s">
        <v>953</v>
      </c>
      <c r="H409" s="202">
        <v>383.07</v>
      </c>
      <c r="I409" s="203"/>
      <c r="L409" s="198"/>
      <c r="M409" s="204"/>
      <c r="N409" s="205"/>
      <c r="O409" s="205"/>
      <c r="P409" s="205"/>
      <c r="Q409" s="205"/>
      <c r="R409" s="205"/>
      <c r="S409" s="205"/>
      <c r="T409" s="206"/>
      <c r="AT409" s="200" t="s">
        <v>217</v>
      </c>
      <c r="AU409" s="200" t="s">
        <v>79</v>
      </c>
      <c r="AV409" s="12" t="s">
        <v>79</v>
      </c>
      <c r="AW409" s="12" t="s">
        <v>33</v>
      </c>
      <c r="AX409" s="12" t="s">
        <v>69</v>
      </c>
      <c r="AY409" s="200" t="s">
        <v>161</v>
      </c>
    </row>
    <row r="410" spans="2:51" s="14" customFormat="1" ht="13.5">
      <c r="B410" s="226"/>
      <c r="D410" s="199" t="s">
        <v>217</v>
      </c>
      <c r="E410" s="227" t="s">
        <v>5</v>
      </c>
      <c r="F410" s="228" t="s">
        <v>401</v>
      </c>
      <c r="H410" s="229">
        <v>662.07</v>
      </c>
      <c r="I410" s="230"/>
      <c r="L410" s="226"/>
      <c r="M410" s="231"/>
      <c r="N410" s="232"/>
      <c r="O410" s="232"/>
      <c r="P410" s="232"/>
      <c r="Q410" s="232"/>
      <c r="R410" s="232"/>
      <c r="S410" s="232"/>
      <c r="T410" s="233"/>
      <c r="AT410" s="227" t="s">
        <v>217</v>
      </c>
      <c r="AU410" s="227" t="s">
        <v>79</v>
      </c>
      <c r="AV410" s="14" t="s">
        <v>253</v>
      </c>
      <c r="AW410" s="14" t="s">
        <v>33</v>
      </c>
      <c r="AX410" s="14" t="s">
        <v>69</v>
      </c>
      <c r="AY410" s="227" t="s">
        <v>161</v>
      </c>
    </row>
    <row r="411" spans="2:51" s="12" customFormat="1" ht="13.5">
      <c r="B411" s="198"/>
      <c r="D411" s="199" t="s">
        <v>217</v>
      </c>
      <c r="E411" s="200" t="s">
        <v>5</v>
      </c>
      <c r="F411" s="201" t="s">
        <v>954</v>
      </c>
      <c r="H411" s="202">
        <v>66.39</v>
      </c>
      <c r="I411" s="203"/>
      <c r="L411" s="198"/>
      <c r="M411" s="204"/>
      <c r="N411" s="205"/>
      <c r="O411" s="205"/>
      <c r="P411" s="205"/>
      <c r="Q411" s="205"/>
      <c r="R411" s="205"/>
      <c r="S411" s="205"/>
      <c r="T411" s="206"/>
      <c r="AT411" s="200" t="s">
        <v>217</v>
      </c>
      <c r="AU411" s="200" t="s">
        <v>79</v>
      </c>
      <c r="AV411" s="12" t="s">
        <v>79</v>
      </c>
      <c r="AW411" s="12" t="s">
        <v>33</v>
      </c>
      <c r="AX411" s="12" t="s">
        <v>69</v>
      </c>
      <c r="AY411" s="200" t="s">
        <v>161</v>
      </c>
    </row>
    <row r="412" spans="2:51" s="13" customFormat="1" ht="13.5">
      <c r="B412" s="207"/>
      <c r="D412" s="208" t="s">
        <v>217</v>
      </c>
      <c r="E412" s="209" t="s">
        <v>5</v>
      </c>
      <c r="F412" s="210" t="s">
        <v>220</v>
      </c>
      <c r="H412" s="211">
        <v>728.46</v>
      </c>
      <c r="I412" s="212"/>
      <c r="L412" s="207"/>
      <c r="M412" s="213"/>
      <c r="N412" s="214"/>
      <c r="O412" s="214"/>
      <c r="P412" s="214"/>
      <c r="Q412" s="214"/>
      <c r="R412" s="214"/>
      <c r="S412" s="214"/>
      <c r="T412" s="215"/>
      <c r="AT412" s="216" t="s">
        <v>217</v>
      </c>
      <c r="AU412" s="216" t="s">
        <v>79</v>
      </c>
      <c r="AV412" s="13" t="s">
        <v>215</v>
      </c>
      <c r="AW412" s="13" t="s">
        <v>33</v>
      </c>
      <c r="AX412" s="13" t="s">
        <v>77</v>
      </c>
      <c r="AY412" s="216" t="s">
        <v>161</v>
      </c>
    </row>
    <row r="413" spans="2:65" s="1" customFormat="1" ht="22.5" customHeight="1">
      <c r="B413" s="181"/>
      <c r="C413" s="182" t="s">
        <v>955</v>
      </c>
      <c r="D413" s="182" t="s">
        <v>165</v>
      </c>
      <c r="E413" s="183" t="s">
        <v>956</v>
      </c>
      <c r="F413" s="184" t="s">
        <v>957</v>
      </c>
      <c r="G413" s="185" t="s">
        <v>231</v>
      </c>
      <c r="H413" s="186">
        <v>504.95</v>
      </c>
      <c r="I413" s="187"/>
      <c r="J413" s="188">
        <f>ROUND(I413*H413,2)</f>
        <v>0</v>
      </c>
      <c r="K413" s="184" t="s">
        <v>169</v>
      </c>
      <c r="L413" s="41"/>
      <c r="M413" s="189" t="s">
        <v>5</v>
      </c>
      <c r="N413" s="190" t="s">
        <v>40</v>
      </c>
      <c r="O413" s="42"/>
      <c r="P413" s="191">
        <f>O413*H413</f>
        <v>0</v>
      </c>
      <c r="Q413" s="191">
        <v>6E-05</v>
      </c>
      <c r="R413" s="191">
        <f>Q413*H413</f>
        <v>0.030297</v>
      </c>
      <c r="S413" s="191">
        <v>0</v>
      </c>
      <c r="T413" s="192">
        <f>S413*H413</f>
        <v>0</v>
      </c>
      <c r="AR413" s="24" t="s">
        <v>215</v>
      </c>
      <c r="AT413" s="24" t="s">
        <v>165</v>
      </c>
      <c r="AU413" s="24" t="s">
        <v>79</v>
      </c>
      <c r="AY413" s="24" t="s">
        <v>161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24" t="s">
        <v>77</v>
      </c>
      <c r="BK413" s="193">
        <f>ROUND(I413*H413,2)</f>
        <v>0</v>
      </c>
      <c r="BL413" s="24" t="s">
        <v>215</v>
      </c>
      <c r="BM413" s="24" t="s">
        <v>958</v>
      </c>
    </row>
    <row r="414" spans="2:51" s="12" customFormat="1" ht="13.5">
      <c r="B414" s="198"/>
      <c r="D414" s="199" t="s">
        <v>217</v>
      </c>
      <c r="E414" s="200" t="s">
        <v>5</v>
      </c>
      <c r="F414" s="201" t="s">
        <v>959</v>
      </c>
      <c r="H414" s="202">
        <v>26.75</v>
      </c>
      <c r="I414" s="203"/>
      <c r="L414" s="198"/>
      <c r="M414" s="204"/>
      <c r="N414" s="205"/>
      <c r="O414" s="205"/>
      <c r="P414" s="205"/>
      <c r="Q414" s="205"/>
      <c r="R414" s="205"/>
      <c r="S414" s="205"/>
      <c r="T414" s="206"/>
      <c r="AT414" s="200" t="s">
        <v>217</v>
      </c>
      <c r="AU414" s="200" t="s">
        <v>79</v>
      </c>
      <c r="AV414" s="12" t="s">
        <v>79</v>
      </c>
      <c r="AW414" s="12" t="s">
        <v>33</v>
      </c>
      <c r="AX414" s="12" t="s">
        <v>69</v>
      </c>
      <c r="AY414" s="200" t="s">
        <v>161</v>
      </c>
    </row>
    <row r="415" spans="2:51" s="12" customFormat="1" ht="13.5">
      <c r="B415" s="198"/>
      <c r="D415" s="199" t="s">
        <v>217</v>
      </c>
      <c r="E415" s="200" t="s">
        <v>5</v>
      </c>
      <c r="F415" s="201" t="s">
        <v>960</v>
      </c>
      <c r="H415" s="202">
        <v>82.4</v>
      </c>
      <c r="I415" s="203"/>
      <c r="L415" s="198"/>
      <c r="M415" s="204"/>
      <c r="N415" s="205"/>
      <c r="O415" s="205"/>
      <c r="P415" s="205"/>
      <c r="Q415" s="205"/>
      <c r="R415" s="205"/>
      <c r="S415" s="205"/>
      <c r="T415" s="206"/>
      <c r="AT415" s="200" t="s">
        <v>217</v>
      </c>
      <c r="AU415" s="200" t="s">
        <v>79</v>
      </c>
      <c r="AV415" s="12" t="s">
        <v>79</v>
      </c>
      <c r="AW415" s="12" t="s">
        <v>33</v>
      </c>
      <c r="AX415" s="12" t="s">
        <v>69</v>
      </c>
      <c r="AY415" s="200" t="s">
        <v>161</v>
      </c>
    </row>
    <row r="416" spans="2:51" s="14" customFormat="1" ht="13.5">
      <c r="B416" s="226"/>
      <c r="D416" s="199" t="s">
        <v>217</v>
      </c>
      <c r="E416" s="227" t="s">
        <v>5</v>
      </c>
      <c r="F416" s="228" t="s">
        <v>401</v>
      </c>
      <c r="H416" s="229">
        <v>109.15</v>
      </c>
      <c r="I416" s="230"/>
      <c r="L416" s="226"/>
      <c r="M416" s="231"/>
      <c r="N416" s="232"/>
      <c r="O416" s="232"/>
      <c r="P416" s="232"/>
      <c r="Q416" s="232"/>
      <c r="R416" s="232"/>
      <c r="S416" s="232"/>
      <c r="T416" s="233"/>
      <c r="AT416" s="227" t="s">
        <v>217</v>
      </c>
      <c r="AU416" s="227" t="s">
        <v>79</v>
      </c>
      <c r="AV416" s="14" t="s">
        <v>253</v>
      </c>
      <c r="AW416" s="14" t="s">
        <v>33</v>
      </c>
      <c r="AX416" s="14" t="s">
        <v>69</v>
      </c>
      <c r="AY416" s="227" t="s">
        <v>161</v>
      </c>
    </row>
    <row r="417" spans="2:51" s="12" customFormat="1" ht="27">
      <c r="B417" s="198"/>
      <c r="D417" s="199" t="s">
        <v>217</v>
      </c>
      <c r="E417" s="200" t="s">
        <v>5</v>
      </c>
      <c r="F417" s="201" t="s">
        <v>961</v>
      </c>
      <c r="H417" s="202">
        <v>369</v>
      </c>
      <c r="I417" s="203"/>
      <c r="L417" s="198"/>
      <c r="M417" s="204"/>
      <c r="N417" s="205"/>
      <c r="O417" s="205"/>
      <c r="P417" s="205"/>
      <c r="Q417" s="205"/>
      <c r="R417" s="205"/>
      <c r="S417" s="205"/>
      <c r="T417" s="206"/>
      <c r="AT417" s="200" t="s">
        <v>217</v>
      </c>
      <c r="AU417" s="200" t="s">
        <v>79</v>
      </c>
      <c r="AV417" s="12" t="s">
        <v>79</v>
      </c>
      <c r="AW417" s="12" t="s">
        <v>33</v>
      </c>
      <c r="AX417" s="12" t="s">
        <v>69</v>
      </c>
      <c r="AY417" s="200" t="s">
        <v>161</v>
      </c>
    </row>
    <row r="418" spans="2:51" s="12" customFormat="1" ht="13.5">
      <c r="B418" s="198"/>
      <c r="D418" s="199" t="s">
        <v>217</v>
      </c>
      <c r="E418" s="200" t="s">
        <v>5</v>
      </c>
      <c r="F418" s="201" t="s">
        <v>962</v>
      </c>
      <c r="H418" s="202">
        <v>26.8</v>
      </c>
      <c r="I418" s="203"/>
      <c r="L418" s="198"/>
      <c r="M418" s="204"/>
      <c r="N418" s="205"/>
      <c r="O418" s="205"/>
      <c r="P418" s="205"/>
      <c r="Q418" s="205"/>
      <c r="R418" s="205"/>
      <c r="S418" s="205"/>
      <c r="T418" s="206"/>
      <c r="AT418" s="200" t="s">
        <v>217</v>
      </c>
      <c r="AU418" s="200" t="s">
        <v>79</v>
      </c>
      <c r="AV418" s="12" t="s">
        <v>79</v>
      </c>
      <c r="AW418" s="12" t="s">
        <v>33</v>
      </c>
      <c r="AX418" s="12" t="s">
        <v>69</v>
      </c>
      <c r="AY418" s="200" t="s">
        <v>161</v>
      </c>
    </row>
    <row r="419" spans="2:51" s="13" customFormat="1" ht="13.5">
      <c r="B419" s="207"/>
      <c r="D419" s="208" t="s">
        <v>217</v>
      </c>
      <c r="E419" s="209" t="s">
        <v>5</v>
      </c>
      <c r="F419" s="210" t="s">
        <v>220</v>
      </c>
      <c r="H419" s="211">
        <v>504.95</v>
      </c>
      <c r="I419" s="212"/>
      <c r="L419" s="207"/>
      <c r="M419" s="213"/>
      <c r="N419" s="214"/>
      <c r="O419" s="214"/>
      <c r="P419" s="214"/>
      <c r="Q419" s="214"/>
      <c r="R419" s="214"/>
      <c r="S419" s="214"/>
      <c r="T419" s="215"/>
      <c r="AT419" s="216" t="s">
        <v>217</v>
      </c>
      <c r="AU419" s="216" t="s">
        <v>79</v>
      </c>
      <c r="AV419" s="13" t="s">
        <v>215</v>
      </c>
      <c r="AW419" s="13" t="s">
        <v>33</v>
      </c>
      <c r="AX419" s="13" t="s">
        <v>77</v>
      </c>
      <c r="AY419" s="216" t="s">
        <v>161</v>
      </c>
    </row>
    <row r="420" spans="2:65" s="1" customFormat="1" ht="22.5" customHeight="1">
      <c r="B420" s="181"/>
      <c r="C420" s="182" t="s">
        <v>963</v>
      </c>
      <c r="D420" s="182" t="s">
        <v>165</v>
      </c>
      <c r="E420" s="183" t="s">
        <v>964</v>
      </c>
      <c r="F420" s="184" t="s">
        <v>965</v>
      </c>
      <c r="G420" s="185" t="s">
        <v>236</v>
      </c>
      <c r="H420" s="186">
        <v>7.205</v>
      </c>
      <c r="I420" s="187"/>
      <c r="J420" s="188">
        <f>ROUND(I420*H420,2)</f>
        <v>0</v>
      </c>
      <c r="K420" s="184" t="s">
        <v>169</v>
      </c>
      <c r="L420" s="41"/>
      <c r="M420" s="189" t="s">
        <v>5</v>
      </c>
      <c r="N420" s="190" t="s">
        <v>40</v>
      </c>
      <c r="O420" s="42"/>
      <c r="P420" s="191">
        <f>O420*H420</f>
        <v>0</v>
      </c>
      <c r="Q420" s="191">
        <v>1.837</v>
      </c>
      <c r="R420" s="191">
        <f>Q420*H420</f>
        <v>13.235585</v>
      </c>
      <c r="S420" s="191">
        <v>0</v>
      </c>
      <c r="T420" s="192">
        <f>S420*H420</f>
        <v>0</v>
      </c>
      <c r="AR420" s="24" t="s">
        <v>215</v>
      </c>
      <c r="AT420" s="24" t="s">
        <v>165</v>
      </c>
      <c r="AU420" s="24" t="s">
        <v>79</v>
      </c>
      <c r="AY420" s="24" t="s">
        <v>161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24" t="s">
        <v>77</v>
      </c>
      <c r="BK420" s="193">
        <f>ROUND(I420*H420,2)</f>
        <v>0</v>
      </c>
      <c r="BL420" s="24" t="s">
        <v>215</v>
      </c>
      <c r="BM420" s="24" t="s">
        <v>966</v>
      </c>
    </row>
    <row r="421" spans="2:51" s="12" customFormat="1" ht="13.5">
      <c r="B421" s="198"/>
      <c r="D421" s="199" t="s">
        <v>217</v>
      </c>
      <c r="E421" s="200" t="s">
        <v>5</v>
      </c>
      <c r="F421" s="201" t="s">
        <v>929</v>
      </c>
      <c r="H421" s="202">
        <v>7.205</v>
      </c>
      <c r="I421" s="203"/>
      <c r="L421" s="198"/>
      <c r="M421" s="204"/>
      <c r="N421" s="205"/>
      <c r="O421" s="205"/>
      <c r="P421" s="205"/>
      <c r="Q421" s="205"/>
      <c r="R421" s="205"/>
      <c r="S421" s="205"/>
      <c r="T421" s="206"/>
      <c r="AT421" s="200" t="s">
        <v>217</v>
      </c>
      <c r="AU421" s="200" t="s">
        <v>79</v>
      </c>
      <c r="AV421" s="12" t="s">
        <v>79</v>
      </c>
      <c r="AW421" s="12" t="s">
        <v>33</v>
      </c>
      <c r="AX421" s="12" t="s">
        <v>77</v>
      </c>
      <c r="AY421" s="200" t="s">
        <v>161</v>
      </c>
    </row>
    <row r="422" spans="2:63" s="11" customFormat="1" ht="29.85" customHeight="1">
      <c r="B422" s="167"/>
      <c r="D422" s="178" t="s">
        <v>68</v>
      </c>
      <c r="E422" s="179" t="s">
        <v>184</v>
      </c>
      <c r="F422" s="179" t="s">
        <v>228</v>
      </c>
      <c r="I422" s="170"/>
      <c r="J422" s="180">
        <f>BK422</f>
        <v>0</v>
      </c>
      <c r="L422" s="167"/>
      <c r="M422" s="172"/>
      <c r="N422" s="173"/>
      <c r="O422" s="173"/>
      <c r="P422" s="174">
        <f>SUM(P423:P456)</f>
        <v>0</v>
      </c>
      <c r="Q422" s="173"/>
      <c r="R422" s="174">
        <f>SUM(R423:R456)</f>
        <v>0.147</v>
      </c>
      <c r="S422" s="173"/>
      <c r="T422" s="175">
        <f>SUM(T423:T456)</f>
        <v>9.835550999999999</v>
      </c>
      <c r="AR422" s="168" t="s">
        <v>77</v>
      </c>
      <c r="AT422" s="176" t="s">
        <v>68</v>
      </c>
      <c r="AU422" s="176" t="s">
        <v>77</v>
      </c>
      <c r="AY422" s="168" t="s">
        <v>161</v>
      </c>
      <c r="BK422" s="177">
        <f>SUM(BK423:BK456)</f>
        <v>0</v>
      </c>
    </row>
    <row r="423" spans="2:65" s="1" customFormat="1" ht="22.5" customHeight="1">
      <c r="B423" s="181"/>
      <c r="C423" s="182" t="s">
        <v>967</v>
      </c>
      <c r="D423" s="182" t="s">
        <v>165</v>
      </c>
      <c r="E423" s="183" t="s">
        <v>968</v>
      </c>
      <c r="F423" s="184" t="s">
        <v>969</v>
      </c>
      <c r="G423" s="185" t="s">
        <v>416</v>
      </c>
      <c r="H423" s="186">
        <v>6</v>
      </c>
      <c r="I423" s="187"/>
      <c r="J423" s="188">
        <f>ROUND(I423*H423,2)</f>
        <v>0</v>
      </c>
      <c r="K423" s="184" t="s">
        <v>5</v>
      </c>
      <c r="L423" s="41"/>
      <c r="M423" s="189" t="s">
        <v>5</v>
      </c>
      <c r="N423" s="190" t="s">
        <v>40</v>
      </c>
      <c r="O423" s="42"/>
      <c r="P423" s="191">
        <f>O423*H423</f>
        <v>0</v>
      </c>
      <c r="Q423" s="191">
        <v>0</v>
      </c>
      <c r="R423" s="191">
        <f>Q423*H423</f>
        <v>0</v>
      </c>
      <c r="S423" s="191">
        <v>0</v>
      </c>
      <c r="T423" s="192">
        <f>S423*H423</f>
        <v>0</v>
      </c>
      <c r="AR423" s="24" t="s">
        <v>215</v>
      </c>
      <c r="AT423" s="24" t="s">
        <v>165</v>
      </c>
      <c r="AU423" s="24" t="s">
        <v>79</v>
      </c>
      <c r="AY423" s="24" t="s">
        <v>161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24" t="s">
        <v>77</v>
      </c>
      <c r="BK423" s="193">
        <f>ROUND(I423*H423,2)</f>
        <v>0</v>
      </c>
      <c r="BL423" s="24" t="s">
        <v>215</v>
      </c>
      <c r="BM423" s="24" t="s">
        <v>970</v>
      </c>
    </row>
    <row r="424" spans="2:65" s="1" customFormat="1" ht="22.5" customHeight="1">
      <c r="B424" s="181"/>
      <c r="C424" s="182" t="s">
        <v>971</v>
      </c>
      <c r="D424" s="182" t="s">
        <v>165</v>
      </c>
      <c r="E424" s="183" t="s">
        <v>972</v>
      </c>
      <c r="F424" s="184" t="s">
        <v>973</v>
      </c>
      <c r="G424" s="185" t="s">
        <v>416</v>
      </c>
      <c r="H424" s="186">
        <v>17</v>
      </c>
      <c r="I424" s="187"/>
      <c r="J424" s="188">
        <f>ROUND(I424*H424,2)</f>
        <v>0</v>
      </c>
      <c r="K424" s="184" t="s">
        <v>5</v>
      </c>
      <c r="L424" s="41"/>
      <c r="M424" s="189" t="s">
        <v>5</v>
      </c>
      <c r="N424" s="190" t="s">
        <v>40</v>
      </c>
      <c r="O424" s="42"/>
      <c r="P424" s="191">
        <f>O424*H424</f>
        <v>0</v>
      </c>
      <c r="Q424" s="191">
        <v>0</v>
      </c>
      <c r="R424" s="191">
        <f>Q424*H424</f>
        <v>0</v>
      </c>
      <c r="S424" s="191">
        <v>0</v>
      </c>
      <c r="T424" s="192">
        <f>S424*H424</f>
        <v>0</v>
      </c>
      <c r="AR424" s="24" t="s">
        <v>215</v>
      </c>
      <c r="AT424" s="24" t="s">
        <v>165</v>
      </c>
      <c r="AU424" s="24" t="s">
        <v>79</v>
      </c>
      <c r="AY424" s="24" t="s">
        <v>161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24" t="s">
        <v>77</v>
      </c>
      <c r="BK424" s="193">
        <f>ROUND(I424*H424,2)</f>
        <v>0</v>
      </c>
      <c r="BL424" s="24" t="s">
        <v>215</v>
      </c>
      <c r="BM424" s="24" t="s">
        <v>974</v>
      </c>
    </row>
    <row r="425" spans="2:65" s="1" customFormat="1" ht="31.5" customHeight="1">
      <c r="B425" s="181"/>
      <c r="C425" s="182" t="s">
        <v>975</v>
      </c>
      <c r="D425" s="182" t="s">
        <v>165</v>
      </c>
      <c r="E425" s="183" t="s">
        <v>976</v>
      </c>
      <c r="F425" s="184" t="s">
        <v>977</v>
      </c>
      <c r="G425" s="185" t="s">
        <v>214</v>
      </c>
      <c r="H425" s="186">
        <v>1063.65</v>
      </c>
      <c r="I425" s="187"/>
      <c r="J425" s="188">
        <f>ROUND(I425*H425,2)</f>
        <v>0</v>
      </c>
      <c r="K425" s="184" t="s">
        <v>5</v>
      </c>
      <c r="L425" s="41"/>
      <c r="M425" s="189" t="s">
        <v>5</v>
      </c>
      <c r="N425" s="190" t="s">
        <v>40</v>
      </c>
      <c r="O425" s="42"/>
      <c r="P425" s="191">
        <f>O425*H425</f>
        <v>0</v>
      </c>
      <c r="Q425" s="191">
        <v>0</v>
      </c>
      <c r="R425" s="191">
        <f>Q425*H425</f>
        <v>0</v>
      </c>
      <c r="S425" s="191">
        <v>0</v>
      </c>
      <c r="T425" s="192">
        <f>S425*H425</f>
        <v>0</v>
      </c>
      <c r="AR425" s="24" t="s">
        <v>215</v>
      </c>
      <c r="AT425" s="24" t="s">
        <v>165</v>
      </c>
      <c r="AU425" s="24" t="s">
        <v>79</v>
      </c>
      <c r="AY425" s="24" t="s">
        <v>161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24" t="s">
        <v>77</v>
      </c>
      <c r="BK425" s="193">
        <f>ROUND(I425*H425,2)</f>
        <v>0</v>
      </c>
      <c r="BL425" s="24" t="s">
        <v>215</v>
      </c>
      <c r="BM425" s="24" t="s">
        <v>978</v>
      </c>
    </row>
    <row r="426" spans="2:51" s="12" customFormat="1" ht="27">
      <c r="B426" s="198"/>
      <c r="D426" s="208" t="s">
        <v>217</v>
      </c>
      <c r="E426" s="217" t="s">
        <v>5</v>
      </c>
      <c r="F426" s="218" t="s">
        <v>979</v>
      </c>
      <c r="H426" s="219">
        <v>1063.65</v>
      </c>
      <c r="I426" s="203"/>
      <c r="L426" s="198"/>
      <c r="M426" s="204"/>
      <c r="N426" s="205"/>
      <c r="O426" s="205"/>
      <c r="P426" s="205"/>
      <c r="Q426" s="205"/>
      <c r="R426" s="205"/>
      <c r="S426" s="205"/>
      <c r="T426" s="206"/>
      <c r="AT426" s="200" t="s">
        <v>217</v>
      </c>
      <c r="AU426" s="200" t="s">
        <v>79</v>
      </c>
      <c r="AV426" s="12" t="s">
        <v>79</v>
      </c>
      <c r="AW426" s="12" t="s">
        <v>33</v>
      </c>
      <c r="AX426" s="12" t="s">
        <v>77</v>
      </c>
      <c r="AY426" s="200" t="s">
        <v>161</v>
      </c>
    </row>
    <row r="427" spans="2:65" s="1" customFormat="1" ht="31.5" customHeight="1">
      <c r="B427" s="181"/>
      <c r="C427" s="182" t="s">
        <v>980</v>
      </c>
      <c r="D427" s="182" t="s">
        <v>165</v>
      </c>
      <c r="E427" s="183" t="s">
        <v>981</v>
      </c>
      <c r="F427" s="184" t="s">
        <v>982</v>
      </c>
      <c r="G427" s="185" t="s">
        <v>214</v>
      </c>
      <c r="H427" s="186">
        <v>127560</v>
      </c>
      <c r="I427" s="187"/>
      <c r="J427" s="188">
        <f>ROUND(I427*H427,2)</f>
        <v>0</v>
      </c>
      <c r="K427" s="184" t="s">
        <v>5</v>
      </c>
      <c r="L427" s="41"/>
      <c r="M427" s="189" t="s">
        <v>5</v>
      </c>
      <c r="N427" s="190" t="s">
        <v>40</v>
      </c>
      <c r="O427" s="42"/>
      <c r="P427" s="191">
        <f>O427*H427</f>
        <v>0</v>
      </c>
      <c r="Q427" s="191">
        <v>0</v>
      </c>
      <c r="R427" s="191">
        <f>Q427*H427</f>
        <v>0</v>
      </c>
      <c r="S427" s="191">
        <v>0</v>
      </c>
      <c r="T427" s="192">
        <f>S427*H427</f>
        <v>0</v>
      </c>
      <c r="AR427" s="24" t="s">
        <v>215</v>
      </c>
      <c r="AT427" s="24" t="s">
        <v>165</v>
      </c>
      <c r="AU427" s="24" t="s">
        <v>79</v>
      </c>
      <c r="AY427" s="24" t="s">
        <v>161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24" t="s">
        <v>77</v>
      </c>
      <c r="BK427" s="193">
        <f>ROUND(I427*H427,2)</f>
        <v>0</v>
      </c>
      <c r="BL427" s="24" t="s">
        <v>215</v>
      </c>
      <c r="BM427" s="24" t="s">
        <v>983</v>
      </c>
    </row>
    <row r="428" spans="2:51" s="12" customFormat="1" ht="13.5">
      <c r="B428" s="198"/>
      <c r="D428" s="199" t="s">
        <v>217</v>
      </c>
      <c r="E428" s="200" t="s">
        <v>5</v>
      </c>
      <c r="F428" s="201" t="s">
        <v>984</v>
      </c>
      <c r="H428" s="202">
        <v>127560</v>
      </c>
      <c r="I428" s="203"/>
      <c r="L428" s="198"/>
      <c r="M428" s="204"/>
      <c r="N428" s="205"/>
      <c r="O428" s="205"/>
      <c r="P428" s="205"/>
      <c r="Q428" s="205"/>
      <c r="R428" s="205"/>
      <c r="S428" s="205"/>
      <c r="T428" s="206"/>
      <c r="AT428" s="200" t="s">
        <v>217</v>
      </c>
      <c r="AU428" s="200" t="s">
        <v>79</v>
      </c>
      <c r="AV428" s="12" t="s">
        <v>79</v>
      </c>
      <c r="AW428" s="12" t="s">
        <v>33</v>
      </c>
      <c r="AX428" s="12" t="s">
        <v>69</v>
      </c>
      <c r="AY428" s="200" t="s">
        <v>161</v>
      </c>
    </row>
    <row r="429" spans="2:51" s="13" customFormat="1" ht="13.5">
      <c r="B429" s="207"/>
      <c r="D429" s="208" t="s">
        <v>217</v>
      </c>
      <c r="E429" s="209" t="s">
        <v>5</v>
      </c>
      <c r="F429" s="210" t="s">
        <v>220</v>
      </c>
      <c r="H429" s="211">
        <v>127560</v>
      </c>
      <c r="I429" s="212"/>
      <c r="L429" s="207"/>
      <c r="M429" s="213"/>
      <c r="N429" s="214"/>
      <c r="O429" s="214"/>
      <c r="P429" s="214"/>
      <c r="Q429" s="214"/>
      <c r="R429" s="214"/>
      <c r="S429" s="214"/>
      <c r="T429" s="215"/>
      <c r="AT429" s="216" t="s">
        <v>217</v>
      </c>
      <c r="AU429" s="216" t="s">
        <v>79</v>
      </c>
      <c r="AV429" s="13" t="s">
        <v>215</v>
      </c>
      <c r="AW429" s="13" t="s">
        <v>33</v>
      </c>
      <c r="AX429" s="13" t="s">
        <v>77</v>
      </c>
      <c r="AY429" s="216" t="s">
        <v>161</v>
      </c>
    </row>
    <row r="430" spans="2:65" s="1" customFormat="1" ht="31.5" customHeight="1">
      <c r="B430" s="181"/>
      <c r="C430" s="182" t="s">
        <v>985</v>
      </c>
      <c r="D430" s="182" t="s">
        <v>165</v>
      </c>
      <c r="E430" s="183" t="s">
        <v>986</v>
      </c>
      <c r="F430" s="184" t="s">
        <v>987</v>
      </c>
      <c r="G430" s="185" t="s">
        <v>214</v>
      </c>
      <c r="H430" s="186">
        <v>1063.65</v>
      </c>
      <c r="I430" s="187"/>
      <c r="J430" s="188">
        <f>ROUND(I430*H430,2)</f>
        <v>0</v>
      </c>
      <c r="K430" s="184" t="s">
        <v>5</v>
      </c>
      <c r="L430" s="41"/>
      <c r="M430" s="189" t="s">
        <v>5</v>
      </c>
      <c r="N430" s="190" t="s">
        <v>40</v>
      </c>
      <c r="O430" s="42"/>
      <c r="P430" s="191">
        <f>O430*H430</f>
        <v>0</v>
      </c>
      <c r="Q430" s="191">
        <v>0</v>
      </c>
      <c r="R430" s="191">
        <f>Q430*H430</f>
        <v>0</v>
      </c>
      <c r="S430" s="191">
        <v>0</v>
      </c>
      <c r="T430" s="192">
        <f>S430*H430</f>
        <v>0</v>
      </c>
      <c r="AR430" s="24" t="s">
        <v>215</v>
      </c>
      <c r="AT430" s="24" t="s">
        <v>165</v>
      </c>
      <c r="AU430" s="24" t="s">
        <v>79</v>
      </c>
      <c r="AY430" s="24" t="s">
        <v>161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24" t="s">
        <v>77</v>
      </c>
      <c r="BK430" s="193">
        <f>ROUND(I430*H430,2)</f>
        <v>0</v>
      </c>
      <c r="BL430" s="24" t="s">
        <v>215</v>
      </c>
      <c r="BM430" s="24" t="s">
        <v>988</v>
      </c>
    </row>
    <row r="431" spans="2:65" s="1" customFormat="1" ht="31.5" customHeight="1">
      <c r="B431" s="181"/>
      <c r="C431" s="182" t="s">
        <v>989</v>
      </c>
      <c r="D431" s="182" t="s">
        <v>165</v>
      </c>
      <c r="E431" s="183" t="s">
        <v>990</v>
      </c>
      <c r="F431" s="184" t="s">
        <v>991</v>
      </c>
      <c r="G431" s="185" t="s">
        <v>214</v>
      </c>
      <c r="H431" s="186">
        <v>724</v>
      </c>
      <c r="I431" s="187"/>
      <c r="J431" s="188">
        <f>ROUND(I431*H431,2)</f>
        <v>0</v>
      </c>
      <c r="K431" s="184" t="s">
        <v>5</v>
      </c>
      <c r="L431" s="41"/>
      <c r="M431" s="189" t="s">
        <v>5</v>
      </c>
      <c r="N431" s="190" t="s">
        <v>40</v>
      </c>
      <c r="O431" s="42"/>
      <c r="P431" s="191">
        <f>O431*H431</f>
        <v>0</v>
      </c>
      <c r="Q431" s="191">
        <v>0.00013</v>
      </c>
      <c r="R431" s="191">
        <f>Q431*H431</f>
        <v>0.09412</v>
      </c>
      <c r="S431" s="191">
        <v>0</v>
      </c>
      <c r="T431" s="192">
        <f>S431*H431</f>
        <v>0</v>
      </c>
      <c r="AR431" s="24" t="s">
        <v>215</v>
      </c>
      <c r="AT431" s="24" t="s">
        <v>165</v>
      </c>
      <c r="AU431" s="24" t="s">
        <v>79</v>
      </c>
      <c r="AY431" s="24" t="s">
        <v>161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24" t="s">
        <v>77</v>
      </c>
      <c r="BK431" s="193">
        <f>ROUND(I431*H431,2)</f>
        <v>0</v>
      </c>
      <c r="BL431" s="24" t="s">
        <v>215</v>
      </c>
      <c r="BM431" s="24" t="s">
        <v>992</v>
      </c>
    </row>
    <row r="432" spans="2:51" s="12" customFormat="1" ht="13.5">
      <c r="B432" s="198"/>
      <c r="D432" s="208" t="s">
        <v>217</v>
      </c>
      <c r="E432" s="217" t="s">
        <v>5</v>
      </c>
      <c r="F432" s="218" t="s">
        <v>993</v>
      </c>
      <c r="H432" s="219">
        <v>724</v>
      </c>
      <c r="I432" s="203"/>
      <c r="L432" s="198"/>
      <c r="M432" s="204"/>
      <c r="N432" s="205"/>
      <c r="O432" s="205"/>
      <c r="P432" s="205"/>
      <c r="Q432" s="205"/>
      <c r="R432" s="205"/>
      <c r="S432" s="205"/>
      <c r="T432" s="206"/>
      <c r="AT432" s="200" t="s">
        <v>217</v>
      </c>
      <c r="AU432" s="200" t="s">
        <v>79</v>
      </c>
      <c r="AV432" s="12" t="s">
        <v>79</v>
      </c>
      <c r="AW432" s="12" t="s">
        <v>33</v>
      </c>
      <c r="AX432" s="12" t="s">
        <v>77</v>
      </c>
      <c r="AY432" s="200" t="s">
        <v>161</v>
      </c>
    </row>
    <row r="433" spans="2:65" s="1" customFormat="1" ht="22.5" customHeight="1">
      <c r="B433" s="181"/>
      <c r="C433" s="182" t="s">
        <v>994</v>
      </c>
      <c r="D433" s="182" t="s">
        <v>165</v>
      </c>
      <c r="E433" s="183" t="s">
        <v>995</v>
      </c>
      <c r="F433" s="184" t="s">
        <v>996</v>
      </c>
      <c r="G433" s="185" t="s">
        <v>214</v>
      </c>
      <c r="H433" s="186">
        <v>1322</v>
      </c>
      <c r="I433" s="187"/>
      <c r="J433" s="188">
        <f>ROUND(I433*H433,2)</f>
        <v>0</v>
      </c>
      <c r="K433" s="184" t="s">
        <v>5</v>
      </c>
      <c r="L433" s="41"/>
      <c r="M433" s="189" t="s">
        <v>5</v>
      </c>
      <c r="N433" s="190" t="s">
        <v>40</v>
      </c>
      <c r="O433" s="42"/>
      <c r="P433" s="191">
        <f>O433*H433</f>
        <v>0</v>
      </c>
      <c r="Q433" s="191">
        <v>4E-05</v>
      </c>
      <c r="R433" s="191">
        <f>Q433*H433</f>
        <v>0.05288</v>
      </c>
      <c r="S433" s="191">
        <v>0</v>
      </c>
      <c r="T433" s="192">
        <f>S433*H433</f>
        <v>0</v>
      </c>
      <c r="AR433" s="24" t="s">
        <v>215</v>
      </c>
      <c r="AT433" s="24" t="s">
        <v>165</v>
      </c>
      <c r="AU433" s="24" t="s">
        <v>79</v>
      </c>
      <c r="AY433" s="24" t="s">
        <v>161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24" t="s">
        <v>77</v>
      </c>
      <c r="BK433" s="193">
        <f>ROUND(I433*H433,2)</f>
        <v>0</v>
      </c>
      <c r="BL433" s="24" t="s">
        <v>215</v>
      </c>
      <c r="BM433" s="24" t="s">
        <v>997</v>
      </c>
    </row>
    <row r="434" spans="2:51" s="12" customFormat="1" ht="13.5">
      <c r="B434" s="198"/>
      <c r="D434" s="199" t="s">
        <v>217</v>
      </c>
      <c r="E434" s="200" t="s">
        <v>5</v>
      </c>
      <c r="F434" s="201" t="s">
        <v>998</v>
      </c>
      <c r="H434" s="202">
        <v>1322</v>
      </c>
      <c r="I434" s="203"/>
      <c r="L434" s="198"/>
      <c r="M434" s="204"/>
      <c r="N434" s="205"/>
      <c r="O434" s="205"/>
      <c r="P434" s="205"/>
      <c r="Q434" s="205"/>
      <c r="R434" s="205"/>
      <c r="S434" s="205"/>
      <c r="T434" s="206"/>
      <c r="AT434" s="200" t="s">
        <v>217</v>
      </c>
      <c r="AU434" s="200" t="s">
        <v>79</v>
      </c>
      <c r="AV434" s="12" t="s">
        <v>79</v>
      </c>
      <c r="AW434" s="12" t="s">
        <v>33</v>
      </c>
      <c r="AX434" s="12" t="s">
        <v>69</v>
      </c>
      <c r="AY434" s="200" t="s">
        <v>161</v>
      </c>
    </row>
    <row r="435" spans="2:51" s="13" customFormat="1" ht="13.5">
      <c r="B435" s="207"/>
      <c r="D435" s="208" t="s">
        <v>217</v>
      </c>
      <c r="E435" s="209" t="s">
        <v>5</v>
      </c>
      <c r="F435" s="210" t="s">
        <v>220</v>
      </c>
      <c r="H435" s="211">
        <v>1322</v>
      </c>
      <c r="I435" s="212"/>
      <c r="L435" s="207"/>
      <c r="M435" s="213"/>
      <c r="N435" s="214"/>
      <c r="O435" s="214"/>
      <c r="P435" s="214"/>
      <c r="Q435" s="214"/>
      <c r="R435" s="214"/>
      <c r="S435" s="214"/>
      <c r="T435" s="215"/>
      <c r="AT435" s="216" t="s">
        <v>217</v>
      </c>
      <c r="AU435" s="216" t="s">
        <v>79</v>
      </c>
      <c r="AV435" s="13" t="s">
        <v>215</v>
      </c>
      <c r="AW435" s="13" t="s">
        <v>33</v>
      </c>
      <c r="AX435" s="13" t="s">
        <v>77</v>
      </c>
      <c r="AY435" s="216" t="s">
        <v>161</v>
      </c>
    </row>
    <row r="436" spans="2:65" s="1" customFormat="1" ht="22.5" customHeight="1">
      <c r="B436" s="181"/>
      <c r="C436" s="182" t="s">
        <v>999</v>
      </c>
      <c r="D436" s="182" t="s">
        <v>165</v>
      </c>
      <c r="E436" s="183" t="s">
        <v>1000</v>
      </c>
      <c r="F436" s="184" t="s">
        <v>1001</v>
      </c>
      <c r="G436" s="185" t="s">
        <v>214</v>
      </c>
      <c r="H436" s="186">
        <v>19.25</v>
      </c>
      <c r="I436" s="187"/>
      <c r="J436" s="188">
        <f>ROUND(I436*H436,2)</f>
        <v>0</v>
      </c>
      <c r="K436" s="184" t="s">
        <v>169</v>
      </c>
      <c r="L436" s="41"/>
      <c r="M436" s="189" t="s">
        <v>5</v>
      </c>
      <c r="N436" s="190" t="s">
        <v>40</v>
      </c>
      <c r="O436" s="42"/>
      <c r="P436" s="191">
        <f>O436*H436</f>
        <v>0</v>
      </c>
      <c r="Q436" s="191">
        <v>0</v>
      </c>
      <c r="R436" s="191">
        <f>Q436*H436</f>
        <v>0</v>
      </c>
      <c r="S436" s="191">
        <v>0.131</v>
      </c>
      <c r="T436" s="192">
        <f>S436*H436</f>
        <v>2.52175</v>
      </c>
      <c r="AR436" s="24" t="s">
        <v>215</v>
      </c>
      <c r="AT436" s="24" t="s">
        <v>165</v>
      </c>
      <c r="AU436" s="24" t="s">
        <v>79</v>
      </c>
      <c r="AY436" s="24" t="s">
        <v>161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24" t="s">
        <v>77</v>
      </c>
      <c r="BK436" s="193">
        <f>ROUND(I436*H436,2)</f>
        <v>0</v>
      </c>
      <c r="BL436" s="24" t="s">
        <v>215</v>
      </c>
      <c r="BM436" s="24" t="s">
        <v>1002</v>
      </c>
    </row>
    <row r="437" spans="2:51" s="12" customFormat="1" ht="13.5">
      <c r="B437" s="198"/>
      <c r="D437" s="208" t="s">
        <v>217</v>
      </c>
      <c r="E437" s="217" t="s">
        <v>5</v>
      </c>
      <c r="F437" s="218" t="s">
        <v>1003</v>
      </c>
      <c r="H437" s="219">
        <v>19.25</v>
      </c>
      <c r="I437" s="203"/>
      <c r="L437" s="198"/>
      <c r="M437" s="204"/>
      <c r="N437" s="205"/>
      <c r="O437" s="205"/>
      <c r="P437" s="205"/>
      <c r="Q437" s="205"/>
      <c r="R437" s="205"/>
      <c r="S437" s="205"/>
      <c r="T437" s="206"/>
      <c r="AT437" s="200" t="s">
        <v>217</v>
      </c>
      <c r="AU437" s="200" t="s">
        <v>79</v>
      </c>
      <c r="AV437" s="12" t="s">
        <v>79</v>
      </c>
      <c r="AW437" s="12" t="s">
        <v>33</v>
      </c>
      <c r="AX437" s="12" t="s">
        <v>77</v>
      </c>
      <c r="AY437" s="200" t="s">
        <v>161</v>
      </c>
    </row>
    <row r="438" spans="2:65" s="1" customFormat="1" ht="22.5" customHeight="1">
      <c r="B438" s="181"/>
      <c r="C438" s="182" t="s">
        <v>1004</v>
      </c>
      <c r="D438" s="182" t="s">
        <v>165</v>
      </c>
      <c r="E438" s="183" t="s">
        <v>1005</v>
      </c>
      <c r="F438" s="184" t="s">
        <v>1006</v>
      </c>
      <c r="G438" s="185" t="s">
        <v>214</v>
      </c>
      <c r="H438" s="186">
        <v>33.8</v>
      </c>
      <c r="I438" s="187"/>
      <c r="J438" s="188">
        <f>ROUND(I438*H438,2)</f>
        <v>0</v>
      </c>
      <c r="K438" s="184" t="s">
        <v>5</v>
      </c>
      <c r="L438" s="41"/>
      <c r="M438" s="189" t="s">
        <v>5</v>
      </c>
      <c r="N438" s="190" t="s">
        <v>40</v>
      </c>
      <c r="O438" s="42"/>
      <c r="P438" s="191">
        <f>O438*H438</f>
        <v>0</v>
      </c>
      <c r="Q438" s="191">
        <v>0</v>
      </c>
      <c r="R438" s="191">
        <f>Q438*H438</f>
        <v>0</v>
      </c>
      <c r="S438" s="191">
        <v>0.073</v>
      </c>
      <c r="T438" s="192">
        <f>S438*H438</f>
        <v>2.4673999999999996</v>
      </c>
      <c r="AR438" s="24" t="s">
        <v>215</v>
      </c>
      <c r="AT438" s="24" t="s">
        <v>165</v>
      </c>
      <c r="AU438" s="24" t="s">
        <v>79</v>
      </c>
      <c r="AY438" s="24" t="s">
        <v>161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24" t="s">
        <v>77</v>
      </c>
      <c r="BK438" s="193">
        <f>ROUND(I438*H438,2)</f>
        <v>0</v>
      </c>
      <c r="BL438" s="24" t="s">
        <v>215</v>
      </c>
      <c r="BM438" s="24" t="s">
        <v>1007</v>
      </c>
    </row>
    <row r="439" spans="2:51" s="12" customFormat="1" ht="13.5">
      <c r="B439" s="198"/>
      <c r="D439" s="208" t="s">
        <v>217</v>
      </c>
      <c r="E439" s="217" t="s">
        <v>5</v>
      </c>
      <c r="F439" s="218" t="s">
        <v>1008</v>
      </c>
      <c r="H439" s="219">
        <v>33.8</v>
      </c>
      <c r="I439" s="203"/>
      <c r="L439" s="198"/>
      <c r="M439" s="204"/>
      <c r="N439" s="205"/>
      <c r="O439" s="205"/>
      <c r="P439" s="205"/>
      <c r="Q439" s="205"/>
      <c r="R439" s="205"/>
      <c r="S439" s="205"/>
      <c r="T439" s="206"/>
      <c r="AT439" s="200" t="s">
        <v>217</v>
      </c>
      <c r="AU439" s="200" t="s">
        <v>79</v>
      </c>
      <c r="AV439" s="12" t="s">
        <v>79</v>
      </c>
      <c r="AW439" s="12" t="s">
        <v>33</v>
      </c>
      <c r="AX439" s="12" t="s">
        <v>77</v>
      </c>
      <c r="AY439" s="200" t="s">
        <v>161</v>
      </c>
    </row>
    <row r="440" spans="2:65" s="1" customFormat="1" ht="22.5" customHeight="1">
      <c r="B440" s="181"/>
      <c r="C440" s="182" t="s">
        <v>1009</v>
      </c>
      <c r="D440" s="182" t="s">
        <v>165</v>
      </c>
      <c r="E440" s="183" t="s">
        <v>1010</v>
      </c>
      <c r="F440" s="184" t="s">
        <v>1011</v>
      </c>
      <c r="G440" s="185" t="s">
        <v>214</v>
      </c>
      <c r="H440" s="186">
        <v>25.311</v>
      </c>
      <c r="I440" s="187"/>
      <c r="J440" s="188">
        <f>ROUND(I440*H440,2)</f>
        <v>0</v>
      </c>
      <c r="K440" s="184" t="s">
        <v>169</v>
      </c>
      <c r="L440" s="41"/>
      <c r="M440" s="189" t="s">
        <v>5</v>
      </c>
      <c r="N440" s="190" t="s">
        <v>40</v>
      </c>
      <c r="O440" s="42"/>
      <c r="P440" s="191">
        <f>O440*H440</f>
        <v>0</v>
      </c>
      <c r="Q440" s="191">
        <v>0</v>
      </c>
      <c r="R440" s="191">
        <f>Q440*H440</f>
        <v>0</v>
      </c>
      <c r="S440" s="191">
        <v>0.051</v>
      </c>
      <c r="T440" s="192">
        <f>S440*H440</f>
        <v>1.2908609999999998</v>
      </c>
      <c r="AR440" s="24" t="s">
        <v>215</v>
      </c>
      <c r="AT440" s="24" t="s">
        <v>165</v>
      </c>
      <c r="AU440" s="24" t="s">
        <v>79</v>
      </c>
      <c r="AY440" s="24" t="s">
        <v>161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24" t="s">
        <v>77</v>
      </c>
      <c r="BK440" s="193">
        <f>ROUND(I440*H440,2)</f>
        <v>0</v>
      </c>
      <c r="BL440" s="24" t="s">
        <v>215</v>
      </c>
      <c r="BM440" s="24" t="s">
        <v>1012</v>
      </c>
    </row>
    <row r="441" spans="2:51" s="12" customFormat="1" ht="13.5">
      <c r="B441" s="198"/>
      <c r="D441" s="199" t="s">
        <v>217</v>
      </c>
      <c r="E441" s="200" t="s">
        <v>5</v>
      </c>
      <c r="F441" s="201" t="s">
        <v>1013</v>
      </c>
      <c r="H441" s="202">
        <v>14.163</v>
      </c>
      <c r="I441" s="203"/>
      <c r="L441" s="198"/>
      <c r="M441" s="204"/>
      <c r="N441" s="205"/>
      <c r="O441" s="205"/>
      <c r="P441" s="205"/>
      <c r="Q441" s="205"/>
      <c r="R441" s="205"/>
      <c r="S441" s="205"/>
      <c r="T441" s="206"/>
      <c r="AT441" s="200" t="s">
        <v>217</v>
      </c>
      <c r="AU441" s="200" t="s">
        <v>79</v>
      </c>
      <c r="AV441" s="12" t="s">
        <v>79</v>
      </c>
      <c r="AW441" s="12" t="s">
        <v>33</v>
      </c>
      <c r="AX441" s="12" t="s">
        <v>69</v>
      </c>
      <c r="AY441" s="200" t="s">
        <v>161</v>
      </c>
    </row>
    <row r="442" spans="2:51" s="12" customFormat="1" ht="13.5">
      <c r="B442" s="198"/>
      <c r="D442" s="199" t="s">
        <v>217</v>
      </c>
      <c r="E442" s="200" t="s">
        <v>5</v>
      </c>
      <c r="F442" s="201" t="s">
        <v>1014</v>
      </c>
      <c r="H442" s="202">
        <v>7.56</v>
      </c>
      <c r="I442" s="203"/>
      <c r="L442" s="198"/>
      <c r="M442" s="204"/>
      <c r="N442" s="205"/>
      <c r="O442" s="205"/>
      <c r="P442" s="205"/>
      <c r="Q442" s="205"/>
      <c r="R442" s="205"/>
      <c r="S442" s="205"/>
      <c r="T442" s="206"/>
      <c r="AT442" s="200" t="s">
        <v>217</v>
      </c>
      <c r="AU442" s="200" t="s">
        <v>79</v>
      </c>
      <c r="AV442" s="12" t="s">
        <v>79</v>
      </c>
      <c r="AW442" s="12" t="s">
        <v>33</v>
      </c>
      <c r="AX442" s="12" t="s">
        <v>69</v>
      </c>
      <c r="AY442" s="200" t="s">
        <v>161</v>
      </c>
    </row>
    <row r="443" spans="2:51" s="12" customFormat="1" ht="13.5">
      <c r="B443" s="198"/>
      <c r="D443" s="199" t="s">
        <v>217</v>
      </c>
      <c r="E443" s="200" t="s">
        <v>5</v>
      </c>
      <c r="F443" s="201" t="s">
        <v>1015</v>
      </c>
      <c r="H443" s="202">
        <v>3.588</v>
      </c>
      <c r="I443" s="203"/>
      <c r="L443" s="198"/>
      <c r="M443" s="204"/>
      <c r="N443" s="205"/>
      <c r="O443" s="205"/>
      <c r="P443" s="205"/>
      <c r="Q443" s="205"/>
      <c r="R443" s="205"/>
      <c r="S443" s="205"/>
      <c r="T443" s="206"/>
      <c r="AT443" s="200" t="s">
        <v>217</v>
      </c>
      <c r="AU443" s="200" t="s">
        <v>79</v>
      </c>
      <c r="AV443" s="12" t="s">
        <v>79</v>
      </c>
      <c r="AW443" s="12" t="s">
        <v>33</v>
      </c>
      <c r="AX443" s="12" t="s">
        <v>69</v>
      </c>
      <c r="AY443" s="200" t="s">
        <v>161</v>
      </c>
    </row>
    <row r="444" spans="2:51" s="13" customFormat="1" ht="13.5">
      <c r="B444" s="207"/>
      <c r="D444" s="208" t="s">
        <v>217</v>
      </c>
      <c r="E444" s="209" t="s">
        <v>5</v>
      </c>
      <c r="F444" s="210" t="s">
        <v>220</v>
      </c>
      <c r="H444" s="211">
        <v>25.311</v>
      </c>
      <c r="I444" s="212"/>
      <c r="L444" s="207"/>
      <c r="M444" s="213"/>
      <c r="N444" s="214"/>
      <c r="O444" s="214"/>
      <c r="P444" s="214"/>
      <c r="Q444" s="214"/>
      <c r="R444" s="214"/>
      <c r="S444" s="214"/>
      <c r="T444" s="215"/>
      <c r="AT444" s="216" t="s">
        <v>217</v>
      </c>
      <c r="AU444" s="216" t="s">
        <v>79</v>
      </c>
      <c r="AV444" s="13" t="s">
        <v>215</v>
      </c>
      <c r="AW444" s="13" t="s">
        <v>33</v>
      </c>
      <c r="AX444" s="13" t="s">
        <v>77</v>
      </c>
      <c r="AY444" s="216" t="s">
        <v>161</v>
      </c>
    </row>
    <row r="445" spans="2:65" s="1" customFormat="1" ht="22.5" customHeight="1">
      <c r="B445" s="181"/>
      <c r="C445" s="182" t="s">
        <v>1016</v>
      </c>
      <c r="D445" s="182" t="s">
        <v>165</v>
      </c>
      <c r="E445" s="183" t="s">
        <v>1017</v>
      </c>
      <c r="F445" s="184" t="s">
        <v>1018</v>
      </c>
      <c r="G445" s="185" t="s">
        <v>214</v>
      </c>
      <c r="H445" s="186">
        <v>5.33</v>
      </c>
      <c r="I445" s="187"/>
      <c r="J445" s="188">
        <f>ROUND(I445*H445,2)</f>
        <v>0</v>
      </c>
      <c r="K445" s="184" t="s">
        <v>169</v>
      </c>
      <c r="L445" s="41"/>
      <c r="M445" s="189" t="s">
        <v>5</v>
      </c>
      <c r="N445" s="190" t="s">
        <v>40</v>
      </c>
      <c r="O445" s="42"/>
      <c r="P445" s="191">
        <f>O445*H445</f>
        <v>0</v>
      </c>
      <c r="Q445" s="191">
        <v>0</v>
      </c>
      <c r="R445" s="191">
        <f>Q445*H445</f>
        <v>0</v>
      </c>
      <c r="S445" s="191">
        <v>0.043</v>
      </c>
      <c r="T445" s="192">
        <f>S445*H445</f>
        <v>0.22918999999999998</v>
      </c>
      <c r="AR445" s="24" t="s">
        <v>215</v>
      </c>
      <c r="AT445" s="24" t="s">
        <v>165</v>
      </c>
      <c r="AU445" s="24" t="s">
        <v>79</v>
      </c>
      <c r="AY445" s="24" t="s">
        <v>161</v>
      </c>
      <c r="BE445" s="193">
        <f>IF(N445="základní",J445,0)</f>
        <v>0</v>
      </c>
      <c r="BF445" s="193">
        <f>IF(N445="snížená",J445,0)</f>
        <v>0</v>
      </c>
      <c r="BG445" s="193">
        <f>IF(N445="zákl. přenesená",J445,0)</f>
        <v>0</v>
      </c>
      <c r="BH445" s="193">
        <f>IF(N445="sníž. přenesená",J445,0)</f>
        <v>0</v>
      </c>
      <c r="BI445" s="193">
        <f>IF(N445="nulová",J445,0)</f>
        <v>0</v>
      </c>
      <c r="BJ445" s="24" t="s">
        <v>77</v>
      </c>
      <c r="BK445" s="193">
        <f>ROUND(I445*H445,2)</f>
        <v>0</v>
      </c>
      <c r="BL445" s="24" t="s">
        <v>215</v>
      </c>
      <c r="BM445" s="24" t="s">
        <v>1019</v>
      </c>
    </row>
    <row r="446" spans="2:51" s="12" customFormat="1" ht="13.5">
      <c r="B446" s="198"/>
      <c r="D446" s="208" t="s">
        <v>217</v>
      </c>
      <c r="E446" s="217" t="s">
        <v>5</v>
      </c>
      <c r="F446" s="218" t="s">
        <v>1020</v>
      </c>
      <c r="H446" s="219">
        <v>5.33</v>
      </c>
      <c r="I446" s="203"/>
      <c r="L446" s="198"/>
      <c r="M446" s="204"/>
      <c r="N446" s="205"/>
      <c r="O446" s="205"/>
      <c r="P446" s="205"/>
      <c r="Q446" s="205"/>
      <c r="R446" s="205"/>
      <c r="S446" s="205"/>
      <c r="T446" s="206"/>
      <c r="AT446" s="200" t="s">
        <v>217</v>
      </c>
      <c r="AU446" s="200" t="s">
        <v>79</v>
      </c>
      <c r="AV446" s="12" t="s">
        <v>79</v>
      </c>
      <c r="AW446" s="12" t="s">
        <v>33</v>
      </c>
      <c r="AX446" s="12" t="s">
        <v>77</v>
      </c>
      <c r="AY446" s="200" t="s">
        <v>161</v>
      </c>
    </row>
    <row r="447" spans="2:65" s="1" customFormat="1" ht="22.5" customHeight="1">
      <c r="B447" s="181"/>
      <c r="C447" s="182" t="s">
        <v>1021</v>
      </c>
      <c r="D447" s="182" t="s">
        <v>165</v>
      </c>
      <c r="E447" s="183" t="s">
        <v>1022</v>
      </c>
      <c r="F447" s="184" t="s">
        <v>1023</v>
      </c>
      <c r="G447" s="185" t="s">
        <v>416</v>
      </c>
      <c r="H447" s="186">
        <v>4</v>
      </c>
      <c r="I447" s="187"/>
      <c r="J447" s="188">
        <f>ROUND(I447*H447,2)</f>
        <v>0</v>
      </c>
      <c r="K447" s="184" t="s">
        <v>169</v>
      </c>
      <c r="L447" s="41"/>
      <c r="M447" s="189" t="s">
        <v>5</v>
      </c>
      <c r="N447" s="190" t="s">
        <v>40</v>
      </c>
      <c r="O447" s="42"/>
      <c r="P447" s="191">
        <f>O447*H447</f>
        <v>0</v>
      </c>
      <c r="Q447" s="191">
        <v>0</v>
      </c>
      <c r="R447" s="191">
        <f>Q447*H447</f>
        <v>0</v>
      </c>
      <c r="S447" s="191">
        <v>0.154</v>
      </c>
      <c r="T447" s="192">
        <f>S447*H447</f>
        <v>0.616</v>
      </c>
      <c r="AR447" s="24" t="s">
        <v>215</v>
      </c>
      <c r="AT447" s="24" t="s">
        <v>165</v>
      </c>
      <c r="AU447" s="24" t="s">
        <v>79</v>
      </c>
      <c r="AY447" s="24" t="s">
        <v>161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24" t="s">
        <v>77</v>
      </c>
      <c r="BK447" s="193">
        <f>ROUND(I447*H447,2)</f>
        <v>0</v>
      </c>
      <c r="BL447" s="24" t="s">
        <v>215</v>
      </c>
      <c r="BM447" s="24" t="s">
        <v>1024</v>
      </c>
    </row>
    <row r="448" spans="2:65" s="1" customFormat="1" ht="22.5" customHeight="1">
      <c r="B448" s="181"/>
      <c r="C448" s="182" t="s">
        <v>172</v>
      </c>
      <c r="D448" s="182" t="s">
        <v>165</v>
      </c>
      <c r="E448" s="183" t="s">
        <v>1025</v>
      </c>
      <c r="F448" s="184" t="s">
        <v>1026</v>
      </c>
      <c r="G448" s="185" t="s">
        <v>231</v>
      </c>
      <c r="H448" s="186">
        <v>7</v>
      </c>
      <c r="I448" s="187"/>
      <c r="J448" s="188">
        <f>ROUND(I448*H448,2)</f>
        <v>0</v>
      </c>
      <c r="K448" s="184" t="s">
        <v>169</v>
      </c>
      <c r="L448" s="41"/>
      <c r="M448" s="189" t="s">
        <v>5</v>
      </c>
      <c r="N448" s="190" t="s">
        <v>40</v>
      </c>
      <c r="O448" s="42"/>
      <c r="P448" s="191">
        <f>O448*H448</f>
        <v>0</v>
      </c>
      <c r="Q448" s="191">
        <v>0</v>
      </c>
      <c r="R448" s="191">
        <f>Q448*H448</f>
        <v>0</v>
      </c>
      <c r="S448" s="191">
        <v>0.007</v>
      </c>
      <c r="T448" s="192">
        <f>S448*H448</f>
        <v>0.049</v>
      </c>
      <c r="AR448" s="24" t="s">
        <v>215</v>
      </c>
      <c r="AT448" s="24" t="s">
        <v>165</v>
      </c>
      <c r="AU448" s="24" t="s">
        <v>79</v>
      </c>
      <c r="AY448" s="24" t="s">
        <v>161</v>
      </c>
      <c r="BE448" s="193">
        <f>IF(N448="základní",J448,0)</f>
        <v>0</v>
      </c>
      <c r="BF448" s="193">
        <f>IF(N448="snížená",J448,0)</f>
        <v>0</v>
      </c>
      <c r="BG448" s="193">
        <f>IF(N448="zákl. přenesená",J448,0)</f>
        <v>0</v>
      </c>
      <c r="BH448" s="193">
        <f>IF(N448="sníž. přenesená",J448,0)</f>
        <v>0</v>
      </c>
      <c r="BI448" s="193">
        <f>IF(N448="nulová",J448,0)</f>
        <v>0</v>
      </c>
      <c r="BJ448" s="24" t="s">
        <v>77</v>
      </c>
      <c r="BK448" s="193">
        <f>ROUND(I448*H448,2)</f>
        <v>0</v>
      </c>
      <c r="BL448" s="24" t="s">
        <v>215</v>
      </c>
      <c r="BM448" s="24" t="s">
        <v>1027</v>
      </c>
    </row>
    <row r="449" spans="2:51" s="12" customFormat="1" ht="13.5">
      <c r="B449" s="198"/>
      <c r="D449" s="208" t="s">
        <v>217</v>
      </c>
      <c r="E449" s="217" t="s">
        <v>5</v>
      </c>
      <c r="F449" s="218" t="s">
        <v>1028</v>
      </c>
      <c r="H449" s="219">
        <v>7</v>
      </c>
      <c r="I449" s="203"/>
      <c r="L449" s="198"/>
      <c r="M449" s="204"/>
      <c r="N449" s="205"/>
      <c r="O449" s="205"/>
      <c r="P449" s="205"/>
      <c r="Q449" s="205"/>
      <c r="R449" s="205"/>
      <c r="S449" s="205"/>
      <c r="T449" s="206"/>
      <c r="AT449" s="200" t="s">
        <v>217</v>
      </c>
      <c r="AU449" s="200" t="s">
        <v>79</v>
      </c>
      <c r="AV449" s="12" t="s">
        <v>79</v>
      </c>
      <c r="AW449" s="12" t="s">
        <v>33</v>
      </c>
      <c r="AX449" s="12" t="s">
        <v>77</v>
      </c>
      <c r="AY449" s="200" t="s">
        <v>161</v>
      </c>
    </row>
    <row r="450" spans="2:65" s="1" customFormat="1" ht="22.5" customHeight="1">
      <c r="B450" s="181"/>
      <c r="C450" s="182" t="s">
        <v>11</v>
      </c>
      <c r="D450" s="182" t="s">
        <v>165</v>
      </c>
      <c r="E450" s="183" t="s">
        <v>1029</v>
      </c>
      <c r="F450" s="184" t="s">
        <v>1030</v>
      </c>
      <c r="G450" s="185" t="s">
        <v>231</v>
      </c>
      <c r="H450" s="186">
        <v>31.5</v>
      </c>
      <c r="I450" s="187"/>
      <c r="J450" s="188">
        <f>ROUND(I450*H450,2)</f>
        <v>0</v>
      </c>
      <c r="K450" s="184" t="s">
        <v>169</v>
      </c>
      <c r="L450" s="41"/>
      <c r="M450" s="189" t="s">
        <v>5</v>
      </c>
      <c r="N450" s="190" t="s">
        <v>40</v>
      </c>
      <c r="O450" s="42"/>
      <c r="P450" s="191">
        <f>O450*H450</f>
        <v>0</v>
      </c>
      <c r="Q450" s="191">
        <v>0</v>
      </c>
      <c r="R450" s="191">
        <f>Q450*H450</f>
        <v>0</v>
      </c>
      <c r="S450" s="191">
        <v>0.009</v>
      </c>
      <c r="T450" s="192">
        <f>S450*H450</f>
        <v>0.2835</v>
      </c>
      <c r="AR450" s="24" t="s">
        <v>215</v>
      </c>
      <c r="AT450" s="24" t="s">
        <v>165</v>
      </c>
      <c r="AU450" s="24" t="s">
        <v>79</v>
      </c>
      <c r="AY450" s="24" t="s">
        <v>161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24" t="s">
        <v>77</v>
      </c>
      <c r="BK450" s="193">
        <f>ROUND(I450*H450,2)</f>
        <v>0</v>
      </c>
      <c r="BL450" s="24" t="s">
        <v>215</v>
      </c>
      <c r="BM450" s="24" t="s">
        <v>1031</v>
      </c>
    </row>
    <row r="451" spans="2:51" s="12" customFormat="1" ht="13.5">
      <c r="B451" s="198"/>
      <c r="D451" s="208" t="s">
        <v>217</v>
      </c>
      <c r="E451" s="217" t="s">
        <v>5</v>
      </c>
      <c r="F451" s="218" t="s">
        <v>1032</v>
      </c>
      <c r="H451" s="219">
        <v>31.5</v>
      </c>
      <c r="I451" s="203"/>
      <c r="L451" s="198"/>
      <c r="M451" s="204"/>
      <c r="N451" s="205"/>
      <c r="O451" s="205"/>
      <c r="P451" s="205"/>
      <c r="Q451" s="205"/>
      <c r="R451" s="205"/>
      <c r="S451" s="205"/>
      <c r="T451" s="206"/>
      <c r="AT451" s="200" t="s">
        <v>217</v>
      </c>
      <c r="AU451" s="200" t="s">
        <v>79</v>
      </c>
      <c r="AV451" s="12" t="s">
        <v>79</v>
      </c>
      <c r="AW451" s="12" t="s">
        <v>33</v>
      </c>
      <c r="AX451" s="12" t="s">
        <v>77</v>
      </c>
      <c r="AY451" s="200" t="s">
        <v>161</v>
      </c>
    </row>
    <row r="452" spans="2:65" s="1" customFormat="1" ht="22.5" customHeight="1">
      <c r="B452" s="181"/>
      <c r="C452" s="182" t="s">
        <v>277</v>
      </c>
      <c r="D452" s="182" t="s">
        <v>165</v>
      </c>
      <c r="E452" s="183" t="s">
        <v>1033</v>
      </c>
      <c r="F452" s="184" t="s">
        <v>1034</v>
      </c>
      <c r="G452" s="185" t="s">
        <v>231</v>
      </c>
      <c r="H452" s="186">
        <v>10.5</v>
      </c>
      <c r="I452" s="187"/>
      <c r="J452" s="188">
        <f>ROUND(I452*H452,2)</f>
        <v>0</v>
      </c>
      <c r="K452" s="184" t="s">
        <v>169</v>
      </c>
      <c r="L452" s="41"/>
      <c r="M452" s="189" t="s">
        <v>5</v>
      </c>
      <c r="N452" s="190" t="s">
        <v>40</v>
      </c>
      <c r="O452" s="42"/>
      <c r="P452" s="191">
        <f>O452*H452</f>
        <v>0</v>
      </c>
      <c r="Q452" s="191">
        <v>0</v>
      </c>
      <c r="R452" s="191">
        <f>Q452*H452</f>
        <v>0</v>
      </c>
      <c r="S452" s="191">
        <v>0.015</v>
      </c>
      <c r="T452" s="192">
        <f>S452*H452</f>
        <v>0.1575</v>
      </c>
      <c r="AR452" s="24" t="s">
        <v>215</v>
      </c>
      <c r="AT452" s="24" t="s">
        <v>165</v>
      </c>
      <c r="AU452" s="24" t="s">
        <v>79</v>
      </c>
      <c r="AY452" s="24" t="s">
        <v>161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24" t="s">
        <v>77</v>
      </c>
      <c r="BK452" s="193">
        <f>ROUND(I452*H452,2)</f>
        <v>0</v>
      </c>
      <c r="BL452" s="24" t="s">
        <v>215</v>
      </c>
      <c r="BM452" s="24" t="s">
        <v>1035</v>
      </c>
    </row>
    <row r="453" spans="2:51" s="12" customFormat="1" ht="13.5">
      <c r="B453" s="198"/>
      <c r="D453" s="208" t="s">
        <v>217</v>
      </c>
      <c r="E453" s="217" t="s">
        <v>5</v>
      </c>
      <c r="F453" s="218" t="s">
        <v>1036</v>
      </c>
      <c r="H453" s="219">
        <v>10.5</v>
      </c>
      <c r="I453" s="203"/>
      <c r="L453" s="198"/>
      <c r="M453" s="204"/>
      <c r="N453" s="205"/>
      <c r="O453" s="205"/>
      <c r="P453" s="205"/>
      <c r="Q453" s="205"/>
      <c r="R453" s="205"/>
      <c r="S453" s="205"/>
      <c r="T453" s="206"/>
      <c r="AT453" s="200" t="s">
        <v>217</v>
      </c>
      <c r="AU453" s="200" t="s">
        <v>79</v>
      </c>
      <c r="AV453" s="12" t="s">
        <v>79</v>
      </c>
      <c r="AW453" s="12" t="s">
        <v>33</v>
      </c>
      <c r="AX453" s="12" t="s">
        <v>77</v>
      </c>
      <c r="AY453" s="200" t="s">
        <v>161</v>
      </c>
    </row>
    <row r="454" spans="2:65" s="1" customFormat="1" ht="22.5" customHeight="1">
      <c r="B454" s="181"/>
      <c r="C454" s="182" t="s">
        <v>1037</v>
      </c>
      <c r="D454" s="182" t="s">
        <v>165</v>
      </c>
      <c r="E454" s="183" t="s">
        <v>1038</v>
      </c>
      <c r="F454" s="184" t="s">
        <v>1039</v>
      </c>
      <c r="G454" s="185" t="s">
        <v>231</v>
      </c>
      <c r="H454" s="186">
        <v>18.35</v>
      </c>
      <c r="I454" s="187"/>
      <c r="J454" s="188">
        <f>ROUND(I454*H454,2)</f>
        <v>0</v>
      </c>
      <c r="K454" s="184" t="s">
        <v>169</v>
      </c>
      <c r="L454" s="41"/>
      <c r="M454" s="189" t="s">
        <v>5</v>
      </c>
      <c r="N454" s="190" t="s">
        <v>40</v>
      </c>
      <c r="O454" s="42"/>
      <c r="P454" s="191">
        <f>O454*H454</f>
        <v>0</v>
      </c>
      <c r="Q454" s="191">
        <v>0</v>
      </c>
      <c r="R454" s="191">
        <f>Q454*H454</f>
        <v>0</v>
      </c>
      <c r="S454" s="191">
        <v>0.04</v>
      </c>
      <c r="T454" s="192">
        <f>S454*H454</f>
        <v>0.7340000000000001</v>
      </c>
      <c r="AR454" s="24" t="s">
        <v>215</v>
      </c>
      <c r="AT454" s="24" t="s">
        <v>165</v>
      </c>
      <c r="AU454" s="24" t="s">
        <v>79</v>
      </c>
      <c r="AY454" s="24" t="s">
        <v>161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24" t="s">
        <v>77</v>
      </c>
      <c r="BK454" s="193">
        <f>ROUND(I454*H454,2)</f>
        <v>0</v>
      </c>
      <c r="BL454" s="24" t="s">
        <v>215</v>
      </c>
      <c r="BM454" s="24" t="s">
        <v>1040</v>
      </c>
    </row>
    <row r="455" spans="2:51" s="12" customFormat="1" ht="13.5">
      <c r="B455" s="198"/>
      <c r="D455" s="208" t="s">
        <v>217</v>
      </c>
      <c r="E455" s="217" t="s">
        <v>5</v>
      </c>
      <c r="F455" s="218" t="s">
        <v>1041</v>
      </c>
      <c r="H455" s="219">
        <v>18.35</v>
      </c>
      <c r="I455" s="203"/>
      <c r="L455" s="198"/>
      <c r="M455" s="204"/>
      <c r="N455" s="205"/>
      <c r="O455" s="205"/>
      <c r="P455" s="205"/>
      <c r="Q455" s="205"/>
      <c r="R455" s="205"/>
      <c r="S455" s="205"/>
      <c r="T455" s="206"/>
      <c r="AT455" s="200" t="s">
        <v>217</v>
      </c>
      <c r="AU455" s="200" t="s">
        <v>79</v>
      </c>
      <c r="AV455" s="12" t="s">
        <v>79</v>
      </c>
      <c r="AW455" s="12" t="s">
        <v>33</v>
      </c>
      <c r="AX455" s="12" t="s">
        <v>77</v>
      </c>
      <c r="AY455" s="200" t="s">
        <v>161</v>
      </c>
    </row>
    <row r="456" spans="2:65" s="1" customFormat="1" ht="22.5" customHeight="1">
      <c r="B456" s="181"/>
      <c r="C456" s="182" t="s">
        <v>1042</v>
      </c>
      <c r="D456" s="182" t="s">
        <v>165</v>
      </c>
      <c r="E456" s="183" t="s">
        <v>1043</v>
      </c>
      <c r="F456" s="184" t="s">
        <v>1044</v>
      </c>
      <c r="G456" s="185" t="s">
        <v>231</v>
      </c>
      <c r="H456" s="186">
        <v>18.35</v>
      </c>
      <c r="I456" s="187"/>
      <c r="J456" s="188">
        <f>ROUND(I456*H456,2)</f>
        <v>0</v>
      </c>
      <c r="K456" s="184" t="s">
        <v>169</v>
      </c>
      <c r="L456" s="41"/>
      <c r="M456" s="189" t="s">
        <v>5</v>
      </c>
      <c r="N456" s="190" t="s">
        <v>40</v>
      </c>
      <c r="O456" s="42"/>
      <c r="P456" s="191">
        <f>O456*H456</f>
        <v>0</v>
      </c>
      <c r="Q456" s="191">
        <v>0</v>
      </c>
      <c r="R456" s="191">
        <f>Q456*H456</f>
        <v>0</v>
      </c>
      <c r="S456" s="191">
        <v>0.081</v>
      </c>
      <c r="T456" s="192">
        <f>S456*H456</f>
        <v>1.48635</v>
      </c>
      <c r="AR456" s="24" t="s">
        <v>215</v>
      </c>
      <c r="AT456" s="24" t="s">
        <v>165</v>
      </c>
      <c r="AU456" s="24" t="s">
        <v>79</v>
      </c>
      <c r="AY456" s="24" t="s">
        <v>161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24" t="s">
        <v>77</v>
      </c>
      <c r="BK456" s="193">
        <f>ROUND(I456*H456,2)</f>
        <v>0</v>
      </c>
      <c r="BL456" s="24" t="s">
        <v>215</v>
      </c>
      <c r="BM456" s="24" t="s">
        <v>1045</v>
      </c>
    </row>
    <row r="457" spans="2:63" s="11" customFormat="1" ht="29.85" customHeight="1">
      <c r="B457" s="167"/>
      <c r="D457" s="178" t="s">
        <v>68</v>
      </c>
      <c r="E457" s="179" t="s">
        <v>247</v>
      </c>
      <c r="F457" s="179" t="s">
        <v>248</v>
      </c>
      <c r="I457" s="170"/>
      <c r="J457" s="180">
        <f>BK457</f>
        <v>0</v>
      </c>
      <c r="L457" s="167"/>
      <c r="M457" s="172"/>
      <c r="N457" s="173"/>
      <c r="O457" s="173"/>
      <c r="P457" s="174">
        <f>SUM(P458:P462)</f>
        <v>0</v>
      </c>
      <c r="Q457" s="173"/>
      <c r="R457" s="174">
        <f>SUM(R458:R462)</f>
        <v>0</v>
      </c>
      <c r="S457" s="173"/>
      <c r="T457" s="175">
        <f>SUM(T458:T462)</f>
        <v>0</v>
      </c>
      <c r="AR457" s="168" t="s">
        <v>77</v>
      </c>
      <c r="AT457" s="176" t="s">
        <v>68</v>
      </c>
      <c r="AU457" s="176" t="s">
        <v>77</v>
      </c>
      <c r="AY457" s="168" t="s">
        <v>161</v>
      </c>
      <c r="BK457" s="177">
        <f>SUM(BK458:BK462)</f>
        <v>0</v>
      </c>
    </row>
    <row r="458" spans="2:65" s="1" customFormat="1" ht="31.5" customHeight="1">
      <c r="B458" s="181"/>
      <c r="C458" s="182" t="s">
        <v>1046</v>
      </c>
      <c r="D458" s="182" t="s">
        <v>165</v>
      </c>
      <c r="E458" s="183" t="s">
        <v>249</v>
      </c>
      <c r="F458" s="184" t="s">
        <v>250</v>
      </c>
      <c r="G458" s="185" t="s">
        <v>251</v>
      </c>
      <c r="H458" s="186">
        <v>9.836</v>
      </c>
      <c r="I458" s="187"/>
      <c r="J458" s="188">
        <f>ROUND(I458*H458,2)</f>
        <v>0</v>
      </c>
      <c r="K458" s="184" t="s">
        <v>169</v>
      </c>
      <c r="L458" s="41"/>
      <c r="M458" s="189" t="s">
        <v>5</v>
      </c>
      <c r="N458" s="190" t="s">
        <v>40</v>
      </c>
      <c r="O458" s="42"/>
      <c r="P458" s="191">
        <f>O458*H458</f>
        <v>0</v>
      </c>
      <c r="Q458" s="191">
        <v>0</v>
      </c>
      <c r="R458" s="191">
        <f>Q458*H458</f>
        <v>0</v>
      </c>
      <c r="S458" s="191">
        <v>0</v>
      </c>
      <c r="T458" s="192">
        <f>S458*H458</f>
        <v>0</v>
      </c>
      <c r="AR458" s="24" t="s">
        <v>215</v>
      </c>
      <c r="AT458" s="24" t="s">
        <v>165</v>
      </c>
      <c r="AU458" s="24" t="s">
        <v>79</v>
      </c>
      <c r="AY458" s="24" t="s">
        <v>161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24" t="s">
        <v>77</v>
      </c>
      <c r="BK458" s="193">
        <f>ROUND(I458*H458,2)</f>
        <v>0</v>
      </c>
      <c r="BL458" s="24" t="s">
        <v>215</v>
      </c>
      <c r="BM458" s="24" t="s">
        <v>1047</v>
      </c>
    </row>
    <row r="459" spans="2:65" s="1" customFormat="1" ht="22.5" customHeight="1">
      <c r="B459" s="181"/>
      <c r="C459" s="182" t="s">
        <v>1048</v>
      </c>
      <c r="D459" s="182" t="s">
        <v>165</v>
      </c>
      <c r="E459" s="183" t="s">
        <v>254</v>
      </c>
      <c r="F459" s="184" t="s">
        <v>255</v>
      </c>
      <c r="G459" s="185" t="s">
        <v>251</v>
      </c>
      <c r="H459" s="186">
        <v>78.688</v>
      </c>
      <c r="I459" s="187"/>
      <c r="J459" s="188">
        <f>ROUND(I459*H459,2)</f>
        <v>0</v>
      </c>
      <c r="K459" s="184" t="s">
        <v>169</v>
      </c>
      <c r="L459" s="41"/>
      <c r="M459" s="189" t="s">
        <v>5</v>
      </c>
      <c r="N459" s="190" t="s">
        <v>40</v>
      </c>
      <c r="O459" s="42"/>
      <c r="P459" s="191">
        <f>O459*H459</f>
        <v>0</v>
      </c>
      <c r="Q459" s="191">
        <v>0</v>
      </c>
      <c r="R459" s="191">
        <f>Q459*H459</f>
        <v>0</v>
      </c>
      <c r="S459" s="191">
        <v>0</v>
      </c>
      <c r="T459" s="192">
        <f>S459*H459</f>
        <v>0</v>
      </c>
      <c r="AR459" s="24" t="s">
        <v>215</v>
      </c>
      <c r="AT459" s="24" t="s">
        <v>165</v>
      </c>
      <c r="AU459" s="24" t="s">
        <v>79</v>
      </c>
      <c r="AY459" s="24" t="s">
        <v>161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24" t="s">
        <v>77</v>
      </c>
      <c r="BK459" s="193">
        <f>ROUND(I459*H459,2)</f>
        <v>0</v>
      </c>
      <c r="BL459" s="24" t="s">
        <v>215</v>
      </c>
      <c r="BM459" s="24" t="s">
        <v>1049</v>
      </c>
    </row>
    <row r="460" spans="2:51" s="12" customFormat="1" ht="13.5">
      <c r="B460" s="198"/>
      <c r="D460" s="208" t="s">
        <v>217</v>
      </c>
      <c r="E460" s="217" t="s">
        <v>5</v>
      </c>
      <c r="F460" s="218" t="s">
        <v>1050</v>
      </c>
      <c r="H460" s="219">
        <v>78.688</v>
      </c>
      <c r="I460" s="203"/>
      <c r="L460" s="198"/>
      <c r="M460" s="204"/>
      <c r="N460" s="205"/>
      <c r="O460" s="205"/>
      <c r="P460" s="205"/>
      <c r="Q460" s="205"/>
      <c r="R460" s="205"/>
      <c r="S460" s="205"/>
      <c r="T460" s="206"/>
      <c r="AT460" s="200" t="s">
        <v>217</v>
      </c>
      <c r="AU460" s="200" t="s">
        <v>79</v>
      </c>
      <c r="AV460" s="12" t="s">
        <v>79</v>
      </c>
      <c r="AW460" s="12" t="s">
        <v>33</v>
      </c>
      <c r="AX460" s="12" t="s">
        <v>77</v>
      </c>
      <c r="AY460" s="200" t="s">
        <v>161</v>
      </c>
    </row>
    <row r="461" spans="2:65" s="1" customFormat="1" ht="22.5" customHeight="1">
      <c r="B461" s="181"/>
      <c r="C461" s="182" t="s">
        <v>1051</v>
      </c>
      <c r="D461" s="182" t="s">
        <v>165</v>
      </c>
      <c r="E461" s="183" t="s">
        <v>257</v>
      </c>
      <c r="F461" s="184" t="s">
        <v>258</v>
      </c>
      <c r="G461" s="185" t="s">
        <v>251</v>
      </c>
      <c r="H461" s="186">
        <v>9.836</v>
      </c>
      <c r="I461" s="187"/>
      <c r="J461" s="188">
        <f>ROUND(I461*H461,2)</f>
        <v>0</v>
      </c>
      <c r="K461" s="184" t="s">
        <v>169</v>
      </c>
      <c r="L461" s="41"/>
      <c r="M461" s="189" t="s">
        <v>5</v>
      </c>
      <c r="N461" s="190" t="s">
        <v>40</v>
      </c>
      <c r="O461" s="42"/>
      <c r="P461" s="191">
        <f>O461*H461</f>
        <v>0</v>
      </c>
      <c r="Q461" s="191">
        <v>0</v>
      </c>
      <c r="R461" s="191">
        <f>Q461*H461</f>
        <v>0</v>
      </c>
      <c r="S461" s="191">
        <v>0</v>
      </c>
      <c r="T461" s="192">
        <f>S461*H461</f>
        <v>0</v>
      </c>
      <c r="AR461" s="24" t="s">
        <v>215</v>
      </c>
      <c r="AT461" s="24" t="s">
        <v>165</v>
      </c>
      <c r="AU461" s="24" t="s">
        <v>79</v>
      </c>
      <c r="AY461" s="24" t="s">
        <v>161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24" t="s">
        <v>77</v>
      </c>
      <c r="BK461" s="193">
        <f>ROUND(I461*H461,2)</f>
        <v>0</v>
      </c>
      <c r="BL461" s="24" t="s">
        <v>215</v>
      </c>
      <c r="BM461" s="24" t="s">
        <v>1052</v>
      </c>
    </row>
    <row r="462" spans="2:65" s="1" customFormat="1" ht="22.5" customHeight="1">
      <c r="B462" s="181"/>
      <c r="C462" s="182" t="s">
        <v>1053</v>
      </c>
      <c r="D462" s="182" t="s">
        <v>165</v>
      </c>
      <c r="E462" s="183" t="s">
        <v>1054</v>
      </c>
      <c r="F462" s="184" t="s">
        <v>1055</v>
      </c>
      <c r="G462" s="185" t="s">
        <v>251</v>
      </c>
      <c r="H462" s="186">
        <v>9.836</v>
      </c>
      <c r="I462" s="187"/>
      <c r="J462" s="188">
        <f>ROUND(I462*H462,2)</f>
        <v>0</v>
      </c>
      <c r="K462" s="184" t="s">
        <v>169</v>
      </c>
      <c r="L462" s="41"/>
      <c r="M462" s="189" t="s">
        <v>5</v>
      </c>
      <c r="N462" s="190" t="s">
        <v>40</v>
      </c>
      <c r="O462" s="42"/>
      <c r="P462" s="191">
        <f>O462*H462</f>
        <v>0</v>
      </c>
      <c r="Q462" s="191">
        <v>0</v>
      </c>
      <c r="R462" s="191">
        <f>Q462*H462</f>
        <v>0</v>
      </c>
      <c r="S462" s="191">
        <v>0</v>
      </c>
      <c r="T462" s="192">
        <f>S462*H462</f>
        <v>0</v>
      </c>
      <c r="AR462" s="24" t="s">
        <v>215</v>
      </c>
      <c r="AT462" s="24" t="s">
        <v>165</v>
      </c>
      <c r="AU462" s="24" t="s">
        <v>79</v>
      </c>
      <c r="AY462" s="24" t="s">
        <v>161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24" t="s">
        <v>77</v>
      </c>
      <c r="BK462" s="193">
        <f>ROUND(I462*H462,2)</f>
        <v>0</v>
      </c>
      <c r="BL462" s="24" t="s">
        <v>215</v>
      </c>
      <c r="BM462" s="24" t="s">
        <v>1056</v>
      </c>
    </row>
    <row r="463" spans="2:63" s="11" customFormat="1" ht="29.85" customHeight="1">
      <c r="B463" s="167"/>
      <c r="D463" s="178" t="s">
        <v>68</v>
      </c>
      <c r="E463" s="179" t="s">
        <v>1057</v>
      </c>
      <c r="F463" s="179" t="s">
        <v>1058</v>
      </c>
      <c r="I463" s="170"/>
      <c r="J463" s="180">
        <f>BK463</f>
        <v>0</v>
      </c>
      <c r="L463" s="167"/>
      <c r="M463" s="172"/>
      <c r="N463" s="173"/>
      <c r="O463" s="173"/>
      <c r="P463" s="174">
        <f>P464</f>
        <v>0</v>
      </c>
      <c r="Q463" s="173"/>
      <c r="R463" s="174">
        <f>R464</f>
        <v>0</v>
      </c>
      <c r="S463" s="173"/>
      <c r="T463" s="175">
        <f>T464</f>
        <v>0</v>
      </c>
      <c r="AR463" s="168" t="s">
        <v>77</v>
      </c>
      <c r="AT463" s="176" t="s">
        <v>68</v>
      </c>
      <c r="AU463" s="176" t="s">
        <v>77</v>
      </c>
      <c r="AY463" s="168" t="s">
        <v>161</v>
      </c>
      <c r="BK463" s="177">
        <f>BK464</f>
        <v>0</v>
      </c>
    </row>
    <row r="464" spans="2:65" s="1" customFormat="1" ht="22.5" customHeight="1">
      <c r="B464" s="181"/>
      <c r="C464" s="182" t="s">
        <v>1059</v>
      </c>
      <c r="D464" s="182" t="s">
        <v>165</v>
      </c>
      <c r="E464" s="183" t="s">
        <v>1060</v>
      </c>
      <c r="F464" s="184" t="s">
        <v>1061</v>
      </c>
      <c r="G464" s="185" t="s">
        <v>251</v>
      </c>
      <c r="H464" s="186">
        <v>1072.437</v>
      </c>
      <c r="I464" s="187"/>
      <c r="J464" s="188">
        <f>ROUND(I464*H464,2)</f>
        <v>0</v>
      </c>
      <c r="K464" s="184" t="s">
        <v>5</v>
      </c>
      <c r="L464" s="41"/>
      <c r="M464" s="189" t="s">
        <v>5</v>
      </c>
      <c r="N464" s="190" t="s">
        <v>40</v>
      </c>
      <c r="O464" s="42"/>
      <c r="P464" s="191">
        <f>O464*H464</f>
        <v>0</v>
      </c>
      <c r="Q464" s="191">
        <v>0</v>
      </c>
      <c r="R464" s="191">
        <f>Q464*H464</f>
        <v>0</v>
      </c>
      <c r="S464" s="191">
        <v>0</v>
      </c>
      <c r="T464" s="192">
        <f>S464*H464</f>
        <v>0</v>
      </c>
      <c r="AR464" s="24" t="s">
        <v>215</v>
      </c>
      <c r="AT464" s="24" t="s">
        <v>165</v>
      </c>
      <c r="AU464" s="24" t="s">
        <v>79</v>
      </c>
      <c r="AY464" s="24" t="s">
        <v>161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24" t="s">
        <v>77</v>
      </c>
      <c r="BK464" s="193">
        <f>ROUND(I464*H464,2)</f>
        <v>0</v>
      </c>
      <c r="BL464" s="24" t="s">
        <v>215</v>
      </c>
      <c r="BM464" s="24" t="s">
        <v>1062</v>
      </c>
    </row>
    <row r="465" spans="2:63" s="11" customFormat="1" ht="37.35" customHeight="1">
      <c r="B465" s="167"/>
      <c r="D465" s="168" t="s">
        <v>68</v>
      </c>
      <c r="E465" s="169" t="s">
        <v>270</v>
      </c>
      <c r="F465" s="169" t="s">
        <v>271</v>
      </c>
      <c r="I465" s="170"/>
      <c r="J465" s="171">
        <f>BK465</f>
        <v>0</v>
      </c>
      <c r="L465" s="167"/>
      <c r="M465" s="172"/>
      <c r="N465" s="173"/>
      <c r="O465" s="173"/>
      <c r="P465" s="174">
        <f>P466+P486+P518+P620+P629+P646+P683+P749+P779+P814+P830+P851+P853</f>
        <v>0</v>
      </c>
      <c r="Q465" s="173"/>
      <c r="R465" s="174">
        <f>R466+R486+R518+R620+R629+R646+R683+R749+R779+R814+R830+R851+R853</f>
        <v>115.57873774000001</v>
      </c>
      <c r="S465" s="173"/>
      <c r="T465" s="175">
        <f>T466+T486+T518+T620+T629+T646+T683+T749+T779+T814+T830+T851+T853</f>
        <v>0</v>
      </c>
      <c r="AR465" s="168" t="s">
        <v>79</v>
      </c>
      <c r="AT465" s="176" t="s">
        <v>68</v>
      </c>
      <c r="AU465" s="176" t="s">
        <v>69</v>
      </c>
      <c r="AY465" s="168" t="s">
        <v>161</v>
      </c>
      <c r="BK465" s="177">
        <f>BK466+BK486+BK518+BK620+BK629+BK646+BK683+BK749+BK779+BK814+BK830+BK851+BK853</f>
        <v>0</v>
      </c>
    </row>
    <row r="466" spans="2:63" s="11" customFormat="1" ht="19.9" customHeight="1">
      <c r="B466" s="167"/>
      <c r="D466" s="178" t="s">
        <v>68</v>
      </c>
      <c r="E466" s="179" t="s">
        <v>1063</v>
      </c>
      <c r="F466" s="179" t="s">
        <v>1064</v>
      </c>
      <c r="I466" s="170"/>
      <c r="J466" s="180">
        <f>BK466</f>
        <v>0</v>
      </c>
      <c r="L466" s="167"/>
      <c r="M466" s="172"/>
      <c r="N466" s="173"/>
      <c r="O466" s="173"/>
      <c r="P466" s="174">
        <f>SUM(P467:P485)</f>
        <v>0</v>
      </c>
      <c r="Q466" s="173"/>
      <c r="R466" s="174">
        <f>SUM(R467:R485)</f>
        <v>0.41118540000000003</v>
      </c>
      <c r="S466" s="173"/>
      <c r="T466" s="175">
        <f>SUM(T467:T485)</f>
        <v>0</v>
      </c>
      <c r="AR466" s="168" t="s">
        <v>79</v>
      </c>
      <c r="AT466" s="176" t="s">
        <v>68</v>
      </c>
      <c r="AU466" s="176" t="s">
        <v>77</v>
      </c>
      <c r="AY466" s="168" t="s">
        <v>161</v>
      </c>
      <c r="BK466" s="177">
        <f>SUM(BK467:BK485)</f>
        <v>0</v>
      </c>
    </row>
    <row r="467" spans="2:65" s="1" customFormat="1" ht="22.5" customHeight="1">
      <c r="B467" s="181"/>
      <c r="C467" s="182" t="s">
        <v>1065</v>
      </c>
      <c r="D467" s="182" t="s">
        <v>165</v>
      </c>
      <c r="E467" s="183" t="s">
        <v>1066</v>
      </c>
      <c r="F467" s="184" t="s">
        <v>1067</v>
      </c>
      <c r="G467" s="185" t="s">
        <v>214</v>
      </c>
      <c r="H467" s="186">
        <v>64.534</v>
      </c>
      <c r="I467" s="187"/>
      <c r="J467" s="188">
        <f>ROUND(I467*H467,2)</f>
        <v>0</v>
      </c>
      <c r="K467" s="184" t="s">
        <v>169</v>
      </c>
      <c r="L467" s="41"/>
      <c r="M467" s="189" t="s">
        <v>5</v>
      </c>
      <c r="N467" s="190" t="s">
        <v>40</v>
      </c>
      <c r="O467" s="42"/>
      <c r="P467" s="191">
        <f>O467*H467</f>
        <v>0</v>
      </c>
      <c r="Q467" s="191">
        <v>0</v>
      </c>
      <c r="R467" s="191">
        <f>Q467*H467</f>
        <v>0</v>
      </c>
      <c r="S467" s="191">
        <v>0</v>
      </c>
      <c r="T467" s="192">
        <f>S467*H467</f>
        <v>0</v>
      </c>
      <c r="AR467" s="24" t="s">
        <v>277</v>
      </c>
      <c r="AT467" s="24" t="s">
        <v>165</v>
      </c>
      <c r="AU467" s="24" t="s">
        <v>79</v>
      </c>
      <c r="AY467" s="24" t="s">
        <v>161</v>
      </c>
      <c r="BE467" s="193">
        <f>IF(N467="základní",J467,0)</f>
        <v>0</v>
      </c>
      <c r="BF467" s="193">
        <f>IF(N467="snížená",J467,0)</f>
        <v>0</v>
      </c>
      <c r="BG467" s="193">
        <f>IF(N467="zákl. přenesená",J467,0)</f>
        <v>0</v>
      </c>
      <c r="BH467" s="193">
        <f>IF(N467="sníž. přenesená",J467,0)</f>
        <v>0</v>
      </c>
      <c r="BI467" s="193">
        <f>IF(N467="nulová",J467,0)</f>
        <v>0</v>
      </c>
      <c r="BJ467" s="24" t="s">
        <v>77</v>
      </c>
      <c r="BK467" s="193">
        <f>ROUND(I467*H467,2)</f>
        <v>0</v>
      </c>
      <c r="BL467" s="24" t="s">
        <v>277</v>
      </c>
      <c r="BM467" s="24" t="s">
        <v>1068</v>
      </c>
    </row>
    <row r="468" spans="2:51" s="12" customFormat="1" ht="13.5">
      <c r="B468" s="198"/>
      <c r="D468" s="199" t="s">
        <v>217</v>
      </c>
      <c r="E468" s="200" t="s">
        <v>5</v>
      </c>
      <c r="F468" s="201" t="s">
        <v>1069</v>
      </c>
      <c r="H468" s="202">
        <v>7.854</v>
      </c>
      <c r="I468" s="203"/>
      <c r="L468" s="198"/>
      <c r="M468" s="204"/>
      <c r="N468" s="205"/>
      <c r="O468" s="205"/>
      <c r="P468" s="205"/>
      <c r="Q468" s="205"/>
      <c r="R468" s="205"/>
      <c r="S468" s="205"/>
      <c r="T468" s="206"/>
      <c r="AT468" s="200" t="s">
        <v>217</v>
      </c>
      <c r="AU468" s="200" t="s">
        <v>79</v>
      </c>
      <c r="AV468" s="12" t="s">
        <v>79</v>
      </c>
      <c r="AW468" s="12" t="s">
        <v>33</v>
      </c>
      <c r="AX468" s="12" t="s">
        <v>69</v>
      </c>
      <c r="AY468" s="200" t="s">
        <v>161</v>
      </c>
    </row>
    <row r="469" spans="2:51" s="12" customFormat="1" ht="13.5">
      <c r="B469" s="198"/>
      <c r="D469" s="199" t="s">
        <v>217</v>
      </c>
      <c r="E469" s="200" t="s">
        <v>5</v>
      </c>
      <c r="F469" s="201" t="s">
        <v>1070</v>
      </c>
      <c r="H469" s="202">
        <v>56.68</v>
      </c>
      <c r="I469" s="203"/>
      <c r="L469" s="198"/>
      <c r="M469" s="204"/>
      <c r="N469" s="205"/>
      <c r="O469" s="205"/>
      <c r="P469" s="205"/>
      <c r="Q469" s="205"/>
      <c r="R469" s="205"/>
      <c r="S469" s="205"/>
      <c r="T469" s="206"/>
      <c r="AT469" s="200" t="s">
        <v>217</v>
      </c>
      <c r="AU469" s="200" t="s">
        <v>79</v>
      </c>
      <c r="AV469" s="12" t="s">
        <v>79</v>
      </c>
      <c r="AW469" s="12" t="s">
        <v>33</v>
      </c>
      <c r="AX469" s="12" t="s">
        <v>69</v>
      </c>
      <c r="AY469" s="200" t="s">
        <v>161</v>
      </c>
    </row>
    <row r="470" spans="2:51" s="13" customFormat="1" ht="13.5">
      <c r="B470" s="207"/>
      <c r="D470" s="208" t="s">
        <v>217</v>
      </c>
      <c r="E470" s="209" t="s">
        <v>5</v>
      </c>
      <c r="F470" s="210" t="s">
        <v>220</v>
      </c>
      <c r="H470" s="211">
        <v>64.534</v>
      </c>
      <c r="I470" s="212"/>
      <c r="L470" s="207"/>
      <c r="M470" s="213"/>
      <c r="N470" s="214"/>
      <c r="O470" s="214"/>
      <c r="P470" s="214"/>
      <c r="Q470" s="214"/>
      <c r="R470" s="214"/>
      <c r="S470" s="214"/>
      <c r="T470" s="215"/>
      <c r="AT470" s="216" t="s">
        <v>217</v>
      </c>
      <c r="AU470" s="216" t="s">
        <v>79</v>
      </c>
      <c r="AV470" s="13" t="s">
        <v>215</v>
      </c>
      <c r="AW470" s="13" t="s">
        <v>33</v>
      </c>
      <c r="AX470" s="13" t="s">
        <v>77</v>
      </c>
      <c r="AY470" s="216" t="s">
        <v>161</v>
      </c>
    </row>
    <row r="471" spans="2:65" s="1" customFormat="1" ht="22.5" customHeight="1">
      <c r="B471" s="181"/>
      <c r="C471" s="234" t="s">
        <v>455</v>
      </c>
      <c r="D471" s="234" t="s">
        <v>513</v>
      </c>
      <c r="E471" s="235" t="s">
        <v>1071</v>
      </c>
      <c r="F471" s="236" t="s">
        <v>1072</v>
      </c>
      <c r="G471" s="237" t="s">
        <v>251</v>
      </c>
      <c r="H471" s="238">
        <v>0.019</v>
      </c>
      <c r="I471" s="239"/>
      <c r="J471" s="240">
        <f>ROUND(I471*H471,2)</f>
        <v>0</v>
      </c>
      <c r="K471" s="236" t="s">
        <v>169</v>
      </c>
      <c r="L471" s="241"/>
      <c r="M471" s="242" t="s">
        <v>5</v>
      </c>
      <c r="N471" s="243" t="s">
        <v>40</v>
      </c>
      <c r="O471" s="42"/>
      <c r="P471" s="191">
        <f>O471*H471</f>
        <v>0</v>
      </c>
      <c r="Q471" s="191">
        <v>1</v>
      </c>
      <c r="R471" s="191">
        <f>Q471*H471</f>
        <v>0.019</v>
      </c>
      <c r="S471" s="191">
        <v>0</v>
      </c>
      <c r="T471" s="192">
        <f>S471*H471</f>
        <v>0</v>
      </c>
      <c r="AR471" s="24" t="s">
        <v>1073</v>
      </c>
      <c r="AT471" s="24" t="s">
        <v>513</v>
      </c>
      <c r="AU471" s="24" t="s">
        <v>79</v>
      </c>
      <c r="AY471" s="24" t="s">
        <v>161</v>
      </c>
      <c r="BE471" s="193">
        <f>IF(N471="základní",J471,0)</f>
        <v>0</v>
      </c>
      <c r="BF471" s="193">
        <f>IF(N471="snížená",J471,0)</f>
        <v>0</v>
      </c>
      <c r="BG471" s="193">
        <f>IF(N471="zákl. přenesená",J471,0)</f>
        <v>0</v>
      </c>
      <c r="BH471" s="193">
        <f>IF(N471="sníž. přenesená",J471,0)</f>
        <v>0</v>
      </c>
      <c r="BI471" s="193">
        <f>IF(N471="nulová",J471,0)</f>
        <v>0</v>
      </c>
      <c r="BJ471" s="24" t="s">
        <v>77</v>
      </c>
      <c r="BK471" s="193">
        <f>ROUND(I471*H471,2)</f>
        <v>0</v>
      </c>
      <c r="BL471" s="24" t="s">
        <v>277</v>
      </c>
      <c r="BM471" s="24" t="s">
        <v>1074</v>
      </c>
    </row>
    <row r="472" spans="2:47" s="1" customFormat="1" ht="27">
      <c r="B472" s="41"/>
      <c r="D472" s="199" t="s">
        <v>623</v>
      </c>
      <c r="F472" s="247" t="s">
        <v>1075</v>
      </c>
      <c r="I472" s="245"/>
      <c r="L472" s="41"/>
      <c r="M472" s="246"/>
      <c r="N472" s="42"/>
      <c r="O472" s="42"/>
      <c r="P472" s="42"/>
      <c r="Q472" s="42"/>
      <c r="R472" s="42"/>
      <c r="S472" s="42"/>
      <c r="T472" s="70"/>
      <c r="AT472" s="24" t="s">
        <v>623</v>
      </c>
      <c r="AU472" s="24" t="s">
        <v>79</v>
      </c>
    </row>
    <row r="473" spans="2:51" s="12" customFormat="1" ht="13.5">
      <c r="B473" s="198"/>
      <c r="D473" s="208" t="s">
        <v>217</v>
      </c>
      <c r="E473" s="217" t="s">
        <v>5</v>
      </c>
      <c r="F473" s="218" t="s">
        <v>1076</v>
      </c>
      <c r="H473" s="219">
        <v>0.019</v>
      </c>
      <c r="I473" s="203"/>
      <c r="L473" s="198"/>
      <c r="M473" s="204"/>
      <c r="N473" s="205"/>
      <c r="O473" s="205"/>
      <c r="P473" s="205"/>
      <c r="Q473" s="205"/>
      <c r="R473" s="205"/>
      <c r="S473" s="205"/>
      <c r="T473" s="206"/>
      <c r="AT473" s="200" t="s">
        <v>217</v>
      </c>
      <c r="AU473" s="200" t="s">
        <v>79</v>
      </c>
      <c r="AV473" s="12" t="s">
        <v>79</v>
      </c>
      <c r="AW473" s="12" t="s">
        <v>33</v>
      </c>
      <c r="AX473" s="12" t="s">
        <v>77</v>
      </c>
      <c r="AY473" s="200" t="s">
        <v>161</v>
      </c>
    </row>
    <row r="474" spans="2:65" s="1" customFormat="1" ht="22.5" customHeight="1">
      <c r="B474" s="181"/>
      <c r="C474" s="182" t="s">
        <v>1077</v>
      </c>
      <c r="D474" s="182" t="s">
        <v>165</v>
      </c>
      <c r="E474" s="183" t="s">
        <v>1078</v>
      </c>
      <c r="F474" s="184" t="s">
        <v>1079</v>
      </c>
      <c r="G474" s="185" t="s">
        <v>214</v>
      </c>
      <c r="H474" s="186">
        <v>10.92</v>
      </c>
      <c r="I474" s="187"/>
      <c r="J474" s="188">
        <f>ROUND(I474*H474,2)</f>
        <v>0</v>
      </c>
      <c r="K474" s="184" t="s">
        <v>169</v>
      </c>
      <c r="L474" s="41"/>
      <c r="M474" s="189" t="s">
        <v>5</v>
      </c>
      <c r="N474" s="190" t="s">
        <v>40</v>
      </c>
      <c r="O474" s="42"/>
      <c r="P474" s="191">
        <f>O474*H474</f>
        <v>0</v>
      </c>
      <c r="Q474" s="191">
        <v>0</v>
      </c>
      <c r="R474" s="191">
        <f>Q474*H474</f>
        <v>0</v>
      </c>
      <c r="S474" s="191">
        <v>0</v>
      </c>
      <c r="T474" s="192">
        <f>S474*H474</f>
        <v>0</v>
      </c>
      <c r="AR474" s="24" t="s">
        <v>277</v>
      </c>
      <c r="AT474" s="24" t="s">
        <v>165</v>
      </c>
      <c r="AU474" s="24" t="s">
        <v>79</v>
      </c>
      <c r="AY474" s="24" t="s">
        <v>161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24" t="s">
        <v>77</v>
      </c>
      <c r="BK474" s="193">
        <f>ROUND(I474*H474,2)</f>
        <v>0</v>
      </c>
      <c r="BL474" s="24" t="s">
        <v>277</v>
      </c>
      <c r="BM474" s="24" t="s">
        <v>1080</v>
      </c>
    </row>
    <row r="475" spans="2:51" s="12" customFormat="1" ht="13.5">
      <c r="B475" s="198"/>
      <c r="D475" s="208" t="s">
        <v>217</v>
      </c>
      <c r="E475" s="217" t="s">
        <v>5</v>
      </c>
      <c r="F475" s="218" t="s">
        <v>1081</v>
      </c>
      <c r="H475" s="219">
        <v>10.92</v>
      </c>
      <c r="I475" s="203"/>
      <c r="L475" s="198"/>
      <c r="M475" s="204"/>
      <c r="N475" s="205"/>
      <c r="O475" s="205"/>
      <c r="P475" s="205"/>
      <c r="Q475" s="205"/>
      <c r="R475" s="205"/>
      <c r="S475" s="205"/>
      <c r="T475" s="206"/>
      <c r="AT475" s="200" t="s">
        <v>217</v>
      </c>
      <c r="AU475" s="200" t="s">
        <v>79</v>
      </c>
      <c r="AV475" s="12" t="s">
        <v>79</v>
      </c>
      <c r="AW475" s="12" t="s">
        <v>33</v>
      </c>
      <c r="AX475" s="12" t="s">
        <v>77</v>
      </c>
      <c r="AY475" s="200" t="s">
        <v>161</v>
      </c>
    </row>
    <row r="476" spans="2:65" s="1" customFormat="1" ht="22.5" customHeight="1">
      <c r="B476" s="181"/>
      <c r="C476" s="234" t="s">
        <v>1082</v>
      </c>
      <c r="D476" s="234" t="s">
        <v>513</v>
      </c>
      <c r="E476" s="235" t="s">
        <v>1083</v>
      </c>
      <c r="F476" s="236" t="s">
        <v>1072</v>
      </c>
      <c r="G476" s="237" t="s">
        <v>251</v>
      </c>
      <c r="H476" s="238">
        <v>0.004</v>
      </c>
      <c r="I476" s="239"/>
      <c r="J476" s="240">
        <f>ROUND(I476*H476,2)</f>
        <v>0</v>
      </c>
      <c r="K476" s="236" t="s">
        <v>169</v>
      </c>
      <c r="L476" s="241"/>
      <c r="M476" s="242" t="s">
        <v>5</v>
      </c>
      <c r="N476" s="243" t="s">
        <v>40</v>
      </c>
      <c r="O476" s="42"/>
      <c r="P476" s="191">
        <f>O476*H476</f>
        <v>0</v>
      </c>
      <c r="Q476" s="191">
        <v>1</v>
      </c>
      <c r="R476" s="191">
        <f>Q476*H476</f>
        <v>0.004</v>
      </c>
      <c r="S476" s="191">
        <v>0</v>
      </c>
      <c r="T476" s="192">
        <f>S476*H476</f>
        <v>0</v>
      </c>
      <c r="AR476" s="24" t="s">
        <v>1073</v>
      </c>
      <c r="AT476" s="24" t="s">
        <v>513</v>
      </c>
      <c r="AU476" s="24" t="s">
        <v>79</v>
      </c>
      <c r="AY476" s="24" t="s">
        <v>161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24" t="s">
        <v>77</v>
      </c>
      <c r="BK476" s="193">
        <f>ROUND(I476*H476,2)</f>
        <v>0</v>
      </c>
      <c r="BL476" s="24" t="s">
        <v>277</v>
      </c>
      <c r="BM476" s="24" t="s">
        <v>1084</v>
      </c>
    </row>
    <row r="477" spans="2:47" s="1" customFormat="1" ht="27">
      <c r="B477" s="41"/>
      <c r="D477" s="199" t="s">
        <v>623</v>
      </c>
      <c r="F477" s="247" t="s">
        <v>1075</v>
      </c>
      <c r="I477" s="245"/>
      <c r="L477" s="41"/>
      <c r="M477" s="246"/>
      <c r="N477" s="42"/>
      <c r="O477" s="42"/>
      <c r="P477" s="42"/>
      <c r="Q477" s="42"/>
      <c r="R477" s="42"/>
      <c r="S477" s="42"/>
      <c r="T477" s="70"/>
      <c r="AT477" s="24" t="s">
        <v>623</v>
      </c>
      <c r="AU477" s="24" t="s">
        <v>79</v>
      </c>
    </row>
    <row r="478" spans="2:51" s="12" customFormat="1" ht="13.5">
      <c r="B478" s="198"/>
      <c r="D478" s="208" t="s">
        <v>217</v>
      </c>
      <c r="E478" s="217" t="s">
        <v>5</v>
      </c>
      <c r="F478" s="218" t="s">
        <v>1085</v>
      </c>
      <c r="H478" s="219">
        <v>0.004</v>
      </c>
      <c r="I478" s="203"/>
      <c r="L478" s="198"/>
      <c r="M478" s="204"/>
      <c r="N478" s="205"/>
      <c r="O478" s="205"/>
      <c r="P478" s="205"/>
      <c r="Q478" s="205"/>
      <c r="R478" s="205"/>
      <c r="S478" s="205"/>
      <c r="T478" s="206"/>
      <c r="AT478" s="200" t="s">
        <v>217</v>
      </c>
      <c r="AU478" s="200" t="s">
        <v>79</v>
      </c>
      <c r="AV478" s="12" t="s">
        <v>79</v>
      </c>
      <c r="AW478" s="12" t="s">
        <v>33</v>
      </c>
      <c r="AX478" s="12" t="s">
        <v>77</v>
      </c>
      <c r="AY478" s="200" t="s">
        <v>161</v>
      </c>
    </row>
    <row r="479" spans="2:65" s="1" customFormat="1" ht="22.5" customHeight="1">
      <c r="B479" s="181"/>
      <c r="C479" s="182" t="s">
        <v>1086</v>
      </c>
      <c r="D479" s="182" t="s">
        <v>165</v>
      </c>
      <c r="E479" s="183" t="s">
        <v>1087</v>
      </c>
      <c r="F479" s="184" t="s">
        <v>1088</v>
      </c>
      <c r="G479" s="185" t="s">
        <v>214</v>
      </c>
      <c r="H479" s="186">
        <v>64.534</v>
      </c>
      <c r="I479" s="187"/>
      <c r="J479" s="188">
        <f>ROUND(I479*H479,2)</f>
        <v>0</v>
      </c>
      <c r="K479" s="184" t="s">
        <v>169</v>
      </c>
      <c r="L479" s="41"/>
      <c r="M479" s="189" t="s">
        <v>5</v>
      </c>
      <c r="N479" s="190" t="s">
        <v>40</v>
      </c>
      <c r="O479" s="42"/>
      <c r="P479" s="191">
        <f>O479*H479</f>
        <v>0</v>
      </c>
      <c r="Q479" s="191">
        <v>0.0004</v>
      </c>
      <c r="R479" s="191">
        <f>Q479*H479</f>
        <v>0.025813600000000003</v>
      </c>
      <c r="S479" s="191">
        <v>0</v>
      </c>
      <c r="T479" s="192">
        <f>S479*H479</f>
        <v>0</v>
      </c>
      <c r="AR479" s="24" t="s">
        <v>277</v>
      </c>
      <c r="AT479" s="24" t="s">
        <v>165</v>
      </c>
      <c r="AU479" s="24" t="s">
        <v>79</v>
      </c>
      <c r="AY479" s="24" t="s">
        <v>161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24" t="s">
        <v>77</v>
      </c>
      <c r="BK479" s="193">
        <f>ROUND(I479*H479,2)</f>
        <v>0</v>
      </c>
      <c r="BL479" s="24" t="s">
        <v>277</v>
      </c>
      <c r="BM479" s="24" t="s">
        <v>1089</v>
      </c>
    </row>
    <row r="480" spans="2:65" s="1" customFormat="1" ht="22.5" customHeight="1">
      <c r="B480" s="181"/>
      <c r="C480" s="234" t="s">
        <v>1090</v>
      </c>
      <c r="D480" s="234" t="s">
        <v>513</v>
      </c>
      <c r="E480" s="235" t="s">
        <v>1091</v>
      </c>
      <c r="F480" s="236" t="s">
        <v>1092</v>
      </c>
      <c r="G480" s="237" t="s">
        <v>214</v>
      </c>
      <c r="H480" s="238">
        <v>74.214</v>
      </c>
      <c r="I480" s="239"/>
      <c r="J480" s="240">
        <f>ROUND(I480*H480,2)</f>
        <v>0</v>
      </c>
      <c r="K480" s="236" t="s">
        <v>169</v>
      </c>
      <c r="L480" s="241"/>
      <c r="M480" s="242" t="s">
        <v>5</v>
      </c>
      <c r="N480" s="243" t="s">
        <v>40</v>
      </c>
      <c r="O480" s="42"/>
      <c r="P480" s="191">
        <f>O480*H480</f>
        <v>0</v>
      </c>
      <c r="Q480" s="191">
        <v>0.0041</v>
      </c>
      <c r="R480" s="191">
        <f>Q480*H480</f>
        <v>0.30427740000000003</v>
      </c>
      <c r="S480" s="191">
        <v>0</v>
      </c>
      <c r="T480" s="192">
        <f>S480*H480</f>
        <v>0</v>
      </c>
      <c r="AR480" s="24" t="s">
        <v>1073</v>
      </c>
      <c r="AT480" s="24" t="s">
        <v>513</v>
      </c>
      <c r="AU480" s="24" t="s">
        <v>79</v>
      </c>
      <c r="AY480" s="24" t="s">
        <v>161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24" t="s">
        <v>77</v>
      </c>
      <c r="BK480" s="193">
        <f>ROUND(I480*H480,2)</f>
        <v>0</v>
      </c>
      <c r="BL480" s="24" t="s">
        <v>277</v>
      </c>
      <c r="BM480" s="24" t="s">
        <v>1093</v>
      </c>
    </row>
    <row r="481" spans="2:51" s="12" customFormat="1" ht="13.5">
      <c r="B481" s="198"/>
      <c r="D481" s="208" t="s">
        <v>217</v>
      </c>
      <c r="E481" s="217" t="s">
        <v>5</v>
      </c>
      <c r="F481" s="218" t="s">
        <v>1094</v>
      </c>
      <c r="H481" s="219">
        <v>74.214</v>
      </c>
      <c r="I481" s="203"/>
      <c r="L481" s="198"/>
      <c r="M481" s="204"/>
      <c r="N481" s="205"/>
      <c r="O481" s="205"/>
      <c r="P481" s="205"/>
      <c r="Q481" s="205"/>
      <c r="R481" s="205"/>
      <c r="S481" s="205"/>
      <c r="T481" s="206"/>
      <c r="AT481" s="200" t="s">
        <v>217</v>
      </c>
      <c r="AU481" s="200" t="s">
        <v>79</v>
      </c>
      <c r="AV481" s="12" t="s">
        <v>79</v>
      </c>
      <c r="AW481" s="12" t="s">
        <v>33</v>
      </c>
      <c r="AX481" s="12" t="s">
        <v>77</v>
      </c>
      <c r="AY481" s="200" t="s">
        <v>161</v>
      </c>
    </row>
    <row r="482" spans="2:65" s="1" customFormat="1" ht="22.5" customHeight="1">
      <c r="B482" s="181"/>
      <c r="C482" s="182" t="s">
        <v>1095</v>
      </c>
      <c r="D482" s="182" t="s">
        <v>165</v>
      </c>
      <c r="E482" s="183" t="s">
        <v>1096</v>
      </c>
      <c r="F482" s="184" t="s">
        <v>1097</v>
      </c>
      <c r="G482" s="185" t="s">
        <v>214</v>
      </c>
      <c r="H482" s="186">
        <v>10.92</v>
      </c>
      <c r="I482" s="187"/>
      <c r="J482" s="188">
        <f>ROUND(I482*H482,2)</f>
        <v>0</v>
      </c>
      <c r="K482" s="184" t="s">
        <v>169</v>
      </c>
      <c r="L482" s="41"/>
      <c r="M482" s="189" t="s">
        <v>5</v>
      </c>
      <c r="N482" s="190" t="s">
        <v>40</v>
      </c>
      <c r="O482" s="42"/>
      <c r="P482" s="191">
        <f>O482*H482</f>
        <v>0</v>
      </c>
      <c r="Q482" s="191">
        <v>0.0004</v>
      </c>
      <c r="R482" s="191">
        <f>Q482*H482</f>
        <v>0.004368</v>
      </c>
      <c r="S482" s="191">
        <v>0</v>
      </c>
      <c r="T482" s="192">
        <f>S482*H482</f>
        <v>0</v>
      </c>
      <c r="AR482" s="24" t="s">
        <v>277</v>
      </c>
      <c r="AT482" s="24" t="s">
        <v>165</v>
      </c>
      <c r="AU482" s="24" t="s">
        <v>79</v>
      </c>
      <c r="AY482" s="24" t="s">
        <v>161</v>
      </c>
      <c r="BE482" s="193">
        <f>IF(N482="základní",J482,0)</f>
        <v>0</v>
      </c>
      <c r="BF482" s="193">
        <f>IF(N482="snížená",J482,0)</f>
        <v>0</v>
      </c>
      <c r="BG482" s="193">
        <f>IF(N482="zákl. přenesená",J482,0)</f>
        <v>0</v>
      </c>
      <c r="BH482" s="193">
        <f>IF(N482="sníž. přenesená",J482,0)</f>
        <v>0</v>
      </c>
      <c r="BI482" s="193">
        <f>IF(N482="nulová",J482,0)</f>
        <v>0</v>
      </c>
      <c r="BJ482" s="24" t="s">
        <v>77</v>
      </c>
      <c r="BK482" s="193">
        <f>ROUND(I482*H482,2)</f>
        <v>0</v>
      </c>
      <c r="BL482" s="24" t="s">
        <v>277</v>
      </c>
      <c r="BM482" s="24" t="s">
        <v>1098</v>
      </c>
    </row>
    <row r="483" spans="2:65" s="1" customFormat="1" ht="22.5" customHeight="1">
      <c r="B483" s="181"/>
      <c r="C483" s="234" t="s">
        <v>1099</v>
      </c>
      <c r="D483" s="234" t="s">
        <v>513</v>
      </c>
      <c r="E483" s="235" t="s">
        <v>1091</v>
      </c>
      <c r="F483" s="236" t="s">
        <v>1092</v>
      </c>
      <c r="G483" s="237" t="s">
        <v>214</v>
      </c>
      <c r="H483" s="238">
        <v>13.104</v>
      </c>
      <c r="I483" s="239"/>
      <c r="J483" s="240">
        <f>ROUND(I483*H483,2)</f>
        <v>0</v>
      </c>
      <c r="K483" s="236" t="s">
        <v>169</v>
      </c>
      <c r="L483" s="241"/>
      <c r="M483" s="242" t="s">
        <v>5</v>
      </c>
      <c r="N483" s="243" t="s">
        <v>40</v>
      </c>
      <c r="O483" s="42"/>
      <c r="P483" s="191">
        <f>O483*H483</f>
        <v>0</v>
      </c>
      <c r="Q483" s="191">
        <v>0.0041</v>
      </c>
      <c r="R483" s="191">
        <f>Q483*H483</f>
        <v>0.0537264</v>
      </c>
      <c r="S483" s="191">
        <v>0</v>
      </c>
      <c r="T483" s="192">
        <f>S483*H483</f>
        <v>0</v>
      </c>
      <c r="AR483" s="24" t="s">
        <v>1073</v>
      </c>
      <c r="AT483" s="24" t="s">
        <v>513</v>
      </c>
      <c r="AU483" s="24" t="s">
        <v>79</v>
      </c>
      <c r="AY483" s="24" t="s">
        <v>161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24" t="s">
        <v>77</v>
      </c>
      <c r="BK483" s="193">
        <f>ROUND(I483*H483,2)</f>
        <v>0</v>
      </c>
      <c r="BL483" s="24" t="s">
        <v>277</v>
      </c>
      <c r="BM483" s="24" t="s">
        <v>1100</v>
      </c>
    </row>
    <row r="484" spans="2:51" s="12" customFormat="1" ht="13.5">
      <c r="B484" s="198"/>
      <c r="D484" s="208" t="s">
        <v>217</v>
      </c>
      <c r="E484" s="217" t="s">
        <v>5</v>
      </c>
      <c r="F484" s="218" t="s">
        <v>1101</v>
      </c>
      <c r="H484" s="219">
        <v>13.104</v>
      </c>
      <c r="I484" s="203"/>
      <c r="L484" s="198"/>
      <c r="M484" s="204"/>
      <c r="N484" s="205"/>
      <c r="O484" s="205"/>
      <c r="P484" s="205"/>
      <c r="Q484" s="205"/>
      <c r="R484" s="205"/>
      <c r="S484" s="205"/>
      <c r="T484" s="206"/>
      <c r="AT484" s="200" t="s">
        <v>217</v>
      </c>
      <c r="AU484" s="200" t="s">
        <v>79</v>
      </c>
      <c r="AV484" s="12" t="s">
        <v>79</v>
      </c>
      <c r="AW484" s="12" t="s">
        <v>33</v>
      </c>
      <c r="AX484" s="12" t="s">
        <v>77</v>
      </c>
      <c r="AY484" s="200" t="s">
        <v>161</v>
      </c>
    </row>
    <row r="485" spans="2:65" s="1" customFormat="1" ht="22.5" customHeight="1">
      <c r="B485" s="181"/>
      <c r="C485" s="182" t="s">
        <v>1102</v>
      </c>
      <c r="D485" s="182" t="s">
        <v>165</v>
      </c>
      <c r="E485" s="183" t="s">
        <v>1103</v>
      </c>
      <c r="F485" s="184" t="s">
        <v>1104</v>
      </c>
      <c r="G485" s="185" t="s">
        <v>1105</v>
      </c>
      <c r="H485" s="186">
        <v>171.633</v>
      </c>
      <c r="I485" s="187"/>
      <c r="J485" s="188">
        <f>ROUND(I485*H485,2)</f>
        <v>0</v>
      </c>
      <c r="K485" s="184" t="s">
        <v>169</v>
      </c>
      <c r="L485" s="41"/>
      <c r="M485" s="189" t="s">
        <v>5</v>
      </c>
      <c r="N485" s="190" t="s">
        <v>40</v>
      </c>
      <c r="O485" s="42"/>
      <c r="P485" s="191">
        <f>O485*H485</f>
        <v>0</v>
      </c>
      <c r="Q485" s="191">
        <v>0</v>
      </c>
      <c r="R485" s="191">
        <f>Q485*H485</f>
        <v>0</v>
      </c>
      <c r="S485" s="191">
        <v>0</v>
      </c>
      <c r="T485" s="192">
        <f>S485*H485</f>
        <v>0</v>
      </c>
      <c r="AR485" s="24" t="s">
        <v>277</v>
      </c>
      <c r="AT485" s="24" t="s">
        <v>165</v>
      </c>
      <c r="AU485" s="24" t="s">
        <v>79</v>
      </c>
      <c r="AY485" s="24" t="s">
        <v>161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24" t="s">
        <v>77</v>
      </c>
      <c r="BK485" s="193">
        <f>ROUND(I485*H485,2)</f>
        <v>0</v>
      </c>
      <c r="BL485" s="24" t="s">
        <v>277</v>
      </c>
      <c r="BM485" s="24" t="s">
        <v>1106</v>
      </c>
    </row>
    <row r="486" spans="2:63" s="11" customFormat="1" ht="29.85" customHeight="1">
      <c r="B486" s="167"/>
      <c r="D486" s="178" t="s">
        <v>68</v>
      </c>
      <c r="E486" s="179" t="s">
        <v>272</v>
      </c>
      <c r="F486" s="179" t="s">
        <v>273</v>
      </c>
      <c r="I486" s="170"/>
      <c r="J486" s="180">
        <f>BK486</f>
        <v>0</v>
      </c>
      <c r="L486" s="167"/>
      <c r="M486" s="172"/>
      <c r="N486" s="173"/>
      <c r="O486" s="173"/>
      <c r="P486" s="174">
        <f>SUM(P487:P517)</f>
        <v>0</v>
      </c>
      <c r="Q486" s="173"/>
      <c r="R486" s="174">
        <f>SUM(R487:R517)</f>
        <v>9.82008057</v>
      </c>
      <c r="S486" s="173"/>
      <c r="T486" s="175">
        <f>SUM(T487:T517)</f>
        <v>0</v>
      </c>
      <c r="AR486" s="168" t="s">
        <v>79</v>
      </c>
      <c r="AT486" s="176" t="s">
        <v>68</v>
      </c>
      <c r="AU486" s="176" t="s">
        <v>77</v>
      </c>
      <c r="AY486" s="168" t="s">
        <v>161</v>
      </c>
      <c r="BK486" s="177">
        <f>SUM(BK487:BK517)</f>
        <v>0</v>
      </c>
    </row>
    <row r="487" spans="2:65" s="1" customFormat="1" ht="22.5" customHeight="1">
      <c r="B487" s="181"/>
      <c r="C487" s="182" t="s">
        <v>1107</v>
      </c>
      <c r="D487" s="182" t="s">
        <v>165</v>
      </c>
      <c r="E487" s="183" t="s">
        <v>1108</v>
      </c>
      <c r="F487" s="184" t="s">
        <v>1109</v>
      </c>
      <c r="G487" s="185" t="s">
        <v>214</v>
      </c>
      <c r="H487" s="186">
        <v>1376.07</v>
      </c>
      <c r="I487" s="187"/>
      <c r="J487" s="188">
        <f>ROUND(I487*H487,2)</f>
        <v>0</v>
      </c>
      <c r="K487" s="184" t="s">
        <v>169</v>
      </c>
      <c r="L487" s="41"/>
      <c r="M487" s="189" t="s">
        <v>5</v>
      </c>
      <c r="N487" s="190" t="s">
        <v>40</v>
      </c>
      <c r="O487" s="42"/>
      <c r="P487" s="191">
        <f>O487*H487</f>
        <v>0</v>
      </c>
      <c r="Q487" s="191">
        <v>0</v>
      </c>
      <c r="R487" s="191">
        <f>Q487*H487</f>
        <v>0</v>
      </c>
      <c r="S487" s="191">
        <v>0</v>
      </c>
      <c r="T487" s="192">
        <f>S487*H487</f>
        <v>0</v>
      </c>
      <c r="AR487" s="24" t="s">
        <v>277</v>
      </c>
      <c r="AT487" s="24" t="s">
        <v>165</v>
      </c>
      <c r="AU487" s="24" t="s">
        <v>79</v>
      </c>
      <c r="AY487" s="24" t="s">
        <v>161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24" t="s">
        <v>77</v>
      </c>
      <c r="BK487" s="193">
        <f>ROUND(I487*H487,2)</f>
        <v>0</v>
      </c>
      <c r="BL487" s="24" t="s">
        <v>277</v>
      </c>
      <c r="BM487" s="24" t="s">
        <v>1110</v>
      </c>
    </row>
    <row r="488" spans="2:51" s="12" customFormat="1" ht="13.5">
      <c r="B488" s="198"/>
      <c r="D488" s="199" t="s">
        <v>217</v>
      </c>
      <c r="E488" s="200" t="s">
        <v>5</v>
      </c>
      <c r="F488" s="201" t="s">
        <v>1111</v>
      </c>
      <c r="H488" s="202">
        <v>823.62</v>
      </c>
      <c r="I488" s="203"/>
      <c r="L488" s="198"/>
      <c r="M488" s="204"/>
      <c r="N488" s="205"/>
      <c r="O488" s="205"/>
      <c r="P488" s="205"/>
      <c r="Q488" s="205"/>
      <c r="R488" s="205"/>
      <c r="S488" s="205"/>
      <c r="T488" s="206"/>
      <c r="AT488" s="200" t="s">
        <v>217</v>
      </c>
      <c r="AU488" s="200" t="s">
        <v>79</v>
      </c>
      <c r="AV488" s="12" t="s">
        <v>79</v>
      </c>
      <c r="AW488" s="12" t="s">
        <v>33</v>
      </c>
      <c r="AX488" s="12" t="s">
        <v>69</v>
      </c>
      <c r="AY488" s="200" t="s">
        <v>161</v>
      </c>
    </row>
    <row r="489" spans="2:51" s="12" customFormat="1" ht="13.5">
      <c r="B489" s="198"/>
      <c r="D489" s="199" t="s">
        <v>217</v>
      </c>
      <c r="E489" s="200" t="s">
        <v>5</v>
      </c>
      <c r="F489" s="201" t="s">
        <v>1112</v>
      </c>
      <c r="H489" s="202">
        <v>552.45</v>
      </c>
      <c r="I489" s="203"/>
      <c r="L489" s="198"/>
      <c r="M489" s="204"/>
      <c r="N489" s="205"/>
      <c r="O489" s="205"/>
      <c r="P489" s="205"/>
      <c r="Q489" s="205"/>
      <c r="R489" s="205"/>
      <c r="S489" s="205"/>
      <c r="T489" s="206"/>
      <c r="AT489" s="200" t="s">
        <v>217</v>
      </c>
      <c r="AU489" s="200" t="s">
        <v>79</v>
      </c>
      <c r="AV489" s="12" t="s">
        <v>79</v>
      </c>
      <c r="AW489" s="12" t="s">
        <v>33</v>
      </c>
      <c r="AX489" s="12" t="s">
        <v>69</v>
      </c>
      <c r="AY489" s="200" t="s">
        <v>161</v>
      </c>
    </row>
    <row r="490" spans="2:51" s="13" customFormat="1" ht="13.5">
      <c r="B490" s="207"/>
      <c r="D490" s="208" t="s">
        <v>217</v>
      </c>
      <c r="E490" s="209" t="s">
        <v>5</v>
      </c>
      <c r="F490" s="210" t="s">
        <v>220</v>
      </c>
      <c r="H490" s="211">
        <v>1376.07</v>
      </c>
      <c r="I490" s="212"/>
      <c r="L490" s="207"/>
      <c r="M490" s="213"/>
      <c r="N490" s="214"/>
      <c r="O490" s="214"/>
      <c r="P490" s="214"/>
      <c r="Q490" s="214"/>
      <c r="R490" s="214"/>
      <c r="S490" s="214"/>
      <c r="T490" s="215"/>
      <c r="AT490" s="216" t="s">
        <v>217</v>
      </c>
      <c r="AU490" s="216" t="s">
        <v>79</v>
      </c>
      <c r="AV490" s="13" t="s">
        <v>215</v>
      </c>
      <c r="AW490" s="13" t="s">
        <v>33</v>
      </c>
      <c r="AX490" s="13" t="s">
        <v>77</v>
      </c>
      <c r="AY490" s="216" t="s">
        <v>161</v>
      </c>
    </row>
    <row r="491" spans="2:65" s="1" customFormat="1" ht="22.5" customHeight="1">
      <c r="B491" s="181"/>
      <c r="C491" s="234" t="s">
        <v>1113</v>
      </c>
      <c r="D491" s="234" t="s">
        <v>513</v>
      </c>
      <c r="E491" s="235" t="s">
        <v>1114</v>
      </c>
      <c r="F491" s="236" t="s">
        <v>1115</v>
      </c>
      <c r="G491" s="237" t="s">
        <v>214</v>
      </c>
      <c r="H491" s="238">
        <v>1459.661</v>
      </c>
      <c r="I491" s="239"/>
      <c r="J491" s="240">
        <f>ROUND(I491*H491,2)</f>
        <v>0</v>
      </c>
      <c r="K491" s="236" t="s">
        <v>169</v>
      </c>
      <c r="L491" s="241"/>
      <c r="M491" s="242" t="s">
        <v>5</v>
      </c>
      <c r="N491" s="243" t="s">
        <v>40</v>
      </c>
      <c r="O491" s="42"/>
      <c r="P491" s="191">
        <f>O491*H491</f>
        <v>0</v>
      </c>
      <c r="Q491" s="191">
        <v>0.00145</v>
      </c>
      <c r="R491" s="191">
        <f>Q491*H491</f>
        <v>2.11650845</v>
      </c>
      <c r="S491" s="191">
        <v>0</v>
      </c>
      <c r="T491" s="192">
        <f>S491*H491</f>
        <v>0</v>
      </c>
      <c r="AR491" s="24" t="s">
        <v>1073</v>
      </c>
      <c r="AT491" s="24" t="s">
        <v>513</v>
      </c>
      <c r="AU491" s="24" t="s">
        <v>79</v>
      </c>
      <c r="AY491" s="24" t="s">
        <v>161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24" t="s">
        <v>77</v>
      </c>
      <c r="BK491" s="193">
        <f>ROUND(I491*H491,2)</f>
        <v>0</v>
      </c>
      <c r="BL491" s="24" t="s">
        <v>277</v>
      </c>
      <c r="BM491" s="24" t="s">
        <v>1116</v>
      </c>
    </row>
    <row r="492" spans="2:51" s="12" customFormat="1" ht="13.5">
      <c r="B492" s="198"/>
      <c r="D492" s="199" t="s">
        <v>217</v>
      </c>
      <c r="E492" s="200" t="s">
        <v>5</v>
      </c>
      <c r="F492" s="201" t="s">
        <v>1117</v>
      </c>
      <c r="H492" s="202">
        <v>1431.04</v>
      </c>
      <c r="I492" s="203"/>
      <c r="L492" s="198"/>
      <c r="M492" s="204"/>
      <c r="N492" s="205"/>
      <c r="O492" s="205"/>
      <c r="P492" s="205"/>
      <c r="Q492" s="205"/>
      <c r="R492" s="205"/>
      <c r="S492" s="205"/>
      <c r="T492" s="206"/>
      <c r="AT492" s="200" t="s">
        <v>217</v>
      </c>
      <c r="AU492" s="200" t="s">
        <v>79</v>
      </c>
      <c r="AV492" s="12" t="s">
        <v>79</v>
      </c>
      <c r="AW492" s="12" t="s">
        <v>33</v>
      </c>
      <c r="AX492" s="12" t="s">
        <v>69</v>
      </c>
      <c r="AY492" s="200" t="s">
        <v>161</v>
      </c>
    </row>
    <row r="493" spans="2:51" s="12" customFormat="1" ht="13.5">
      <c r="B493" s="198"/>
      <c r="D493" s="208" t="s">
        <v>217</v>
      </c>
      <c r="E493" s="217" t="s">
        <v>5</v>
      </c>
      <c r="F493" s="218" t="s">
        <v>1118</v>
      </c>
      <c r="H493" s="219">
        <v>1459.661</v>
      </c>
      <c r="I493" s="203"/>
      <c r="L493" s="198"/>
      <c r="M493" s="204"/>
      <c r="N493" s="205"/>
      <c r="O493" s="205"/>
      <c r="P493" s="205"/>
      <c r="Q493" s="205"/>
      <c r="R493" s="205"/>
      <c r="S493" s="205"/>
      <c r="T493" s="206"/>
      <c r="AT493" s="200" t="s">
        <v>217</v>
      </c>
      <c r="AU493" s="200" t="s">
        <v>79</v>
      </c>
      <c r="AV493" s="12" t="s">
        <v>79</v>
      </c>
      <c r="AW493" s="12" t="s">
        <v>33</v>
      </c>
      <c r="AX493" s="12" t="s">
        <v>77</v>
      </c>
      <c r="AY493" s="200" t="s">
        <v>161</v>
      </c>
    </row>
    <row r="494" spans="2:65" s="1" customFormat="1" ht="22.5" customHeight="1">
      <c r="B494" s="181"/>
      <c r="C494" s="182" t="s">
        <v>1119</v>
      </c>
      <c r="D494" s="182" t="s">
        <v>165</v>
      </c>
      <c r="E494" s="183" t="s">
        <v>1120</v>
      </c>
      <c r="F494" s="184" t="s">
        <v>1121</v>
      </c>
      <c r="G494" s="185" t="s">
        <v>214</v>
      </c>
      <c r="H494" s="186">
        <v>72.05</v>
      </c>
      <c r="I494" s="187"/>
      <c r="J494" s="188">
        <f>ROUND(I494*H494,2)</f>
        <v>0</v>
      </c>
      <c r="K494" s="184" t="s">
        <v>169</v>
      </c>
      <c r="L494" s="41"/>
      <c r="M494" s="189" t="s">
        <v>5</v>
      </c>
      <c r="N494" s="190" t="s">
        <v>40</v>
      </c>
      <c r="O494" s="42"/>
      <c r="P494" s="191">
        <f>O494*H494</f>
        <v>0</v>
      </c>
      <c r="Q494" s="191">
        <v>0</v>
      </c>
      <c r="R494" s="191">
        <f>Q494*H494</f>
        <v>0</v>
      </c>
      <c r="S494" s="191">
        <v>0</v>
      </c>
      <c r="T494" s="192">
        <f>S494*H494</f>
        <v>0</v>
      </c>
      <c r="AR494" s="24" t="s">
        <v>277</v>
      </c>
      <c r="AT494" s="24" t="s">
        <v>165</v>
      </c>
      <c r="AU494" s="24" t="s">
        <v>79</v>
      </c>
      <c r="AY494" s="24" t="s">
        <v>161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24" t="s">
        <v>77</v>
      </c>
      <c r="BK494" s="193">
        <f>ROUND(I494*H494,2)</f>
        <v>0</v>
      </c>
      <c r="BL494" s="24" t="s">
        <v>277</v>
      </c>
      <c r="BM494" s="24" t="s">
        <v>1122</v>
      </c>
    </row>
    <row r="495" spans="2:51" s="12" customFormat="1" ht="13.5">
      <c r="B495" s="198"/>
      <c r="D495" s="208" t="s">
        <v>217</v>
      </c>
      <c r="E495" s="217" t="s">
        <v>5</v>
      </c>
      <c r="F495" s="218" t="s">
        <v>1123</v>
      </c>
      <c r="H495" s="219">
        <v>72.05</v>
      </c>
      <c r="I495" s="203"/>
      <c r="L495" s="198"/>
      <c r="M495" s="204"/>
      <c r="N495" s="205"/>
      <c r="O495" s="205"/>
      <c r="P495" s="205"/>
      <c r="Q495" s="205"/>
      <c r="R495" s="205"/>
      <c r="S495" s="205"/>
      <c r="T495" s="206"/>
      <c r="AT495" s="200" t="s">
        <v>217</v>
      </c>
      <c r="AU495" s="200" t="s">
        <v>79</v>
      </c>
      <c r="AV495" s="12" t="s">
        <v>79</v>
      </c>
      <c r="AW495" s="12" t="s">
        <v>33</v>
      </c>
      <c r="AX495" s="12" t="s">
        <v>77</v>
      </c>
      <c r="AY495" s="200" t="s">
        <v>161</v>
      </c>
    </row>
    <row r="496" spans="2:65" s="1" customFormat="1" ht="22.5" customHeight="1">
      <c r="B496" s="181"/>
      <c r="C496" s="234" t="s">
        <v>1124</v>
      </c>
      <c r="D496" s="234" t="s">
        <v>513</v>
      </c>
      <c r="E496" s="235" t="s">
        <v>1125</v>
      </c>
      <c r="F496" s="236" t="s">
        <v>1126</v>
      </c>
      <c r="G496" s="237" t="s">
        <v>214</v>
      </c>
      <c r="H496" s="238">
        <v>75.653</v>
      </c>
      <c r="I496" s="239"/>
      <c r="J496" s="240">
        <f>ROUND(I496*H496,2)</f>
        <v>0</v>
      </c>
      <c r="K496" s="236" t="s">
        <v>169</v>
      </c>
      <c r="L496" s="241"/>
      <c r="M496" s="242" t="s">
        <v>5</v>
      </c>
      <c r="N496" s="243" t="s">
        <v>40</v>
      </c>
      <c r="O496" s="42"/>
      <c r="P496" s="191">
        <f>O496*H496</f>
        <v>0</v>
      </c>
      <c r="Q496" s="191">
        <v>0.0025</v>
      </c>
      <c r="R496" s="191">
        <f>Q496*H496</f>
        <v>0.1891325</v>
      </c>
      <c r="S496" s="191">
        <v>0</v>
      </c>
      <c r="T496" s="192">
        <f>S496*H496</f>
        <v>0</v>
      </c>
      <c r="AR496" s="24" t="s">
        <v>1073</v>
      </c>
      <c r="AT496" s="24" t="s">
        <v>513</v>
      </c>
      <c r="AU496" s="24" t="s">
        <v>79</v>
      </c>
      <c r="AY496" s="24" t="s">
        <v>161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24" t="s">
        <v>77</v>
      </c>
      <c r="BK496" s="193">
        <f>ROUND(I496*H496,2)</f>
        <v>0</v>
      </c>
      <c r="BL496" s="24" t="s">
        <v>277</v>
      </c>
      <c r="BM496" s="24" t="s">
        <v>1127</v>
      </c>
    </row>
    <row r="497" spans="2:47" s="1" customFormat="1" ht="27">
      <c r="B497" s="41"/>
      <c r="D497" s="199" t="s">
        <v>623</v>
      </c>
      <c r="F497" s="247" t="s">
        <v>1128</v>
      </c>
      <c r="I497" s="245"/>
      <c r="L497" s="41"/>
      <c r="M497" s="246"/>
      <c r="N497" s="42"/>
      <c r="O497" s="42"/>
      <c r="P497" s="42"/>
      <c r="Q497" s="42"/>
      <c r="R497" s="42"/>
      <c r="S497" s="42"/>
      <c r="T497" s="70"/>
      <c r="AT497" s="24" t="s">
        <v>623</v>
      </c>
      <c r="AU497" s="24" t="s">
        <v>79</v>
      </c>
    </row>
    <row r="498" spans="2:51" s="12" customFormat="1" ht="13.5">
      <c r="B498" s="198"/>
      <c r="D498" s="208" t="s">
        <v>217</v>
      </c>
      <c r="E498" s="217" t="s">
        <v>5</v>
      </c>
      <c r="F498" s="218" t="s">
        <v>1129</v>
      </c>
      <c r="H498" s="219">
        <v>75.653</v>
      </c>
      <c r="I498" s="203"/>
      <c r="L498" s="198"/>
      <c r="M498" s="204"/>
      <c r="N498" s="205"/>
      <c r="O498" s="205"/>
      <c r="P498" s="205"/>
      <c r="Q498" s="205"/>
      <c r="R498" s="205"/>
      <c r="S498" s="205"/>
      <c r="T498" s="206"/>
      <c r="AT498" s="200" t="s">
        <v>217</v>
      </c>
      <c r="AU498" s="200" t="s">
        <v>79</v>
      </c>
      <c r="AV498" s="12" t="s">
        <v>79</v>
      </c>
      <c r="AW498" s="12" t="s">
        <v>33</v>
      </c>
      <c r="AX498" s="12" t="s">
        <v>77</v>
      </c>
      <c r="AY498" s="200" t="s">
        <v>161</v>
      </c>
    </row>
    <row r="499" spans="2:65" s="1" customFormat="1" ht="22.5" customHeight="1">
      <c r="B499" s="181"/>
      <c r="C499" s="182" t="s">
        <v>1130</v>
      </c>
      <c r="D499" s="182" t="s">
        <v>165</v>
      </c>
      <c r="E499" s="183" t="s">
        <v>1131</v>
      </c>
      <c r="F499" s="184" t="s">
        <v>1132</v>
      </c>
      <c r="G499" s="185" t="s">
        <v>214</v>
      </c>
      <c r="H499" s="186">
        <v>662.1</v>
      </c>
      <c r="I499" s="187"/>
      <c r="J499" s="188">
        <f>ROUND(I499*H499,2)</f>
        <v>0</v>
      </c>
      <c r="K499" s="184" t="s">
        <v>169</v>
      </c>
      <c r="L499" s="41"/>
      <c r="M499" s="189" t="s">
        <v>5</v>
      </c>
      <c r="N499" s="190" t="s">
        <v>40</v>
      </c>
      <c r="O499" s="42"/>
      <c r="P499" s="191">
        <f>O499*H499</f>
        <v>0</v>
      </c>
      <c r="Q499" s="191">
        <v>0</v>
      </c>
      <c r="R499" s="191">
        <f>Q499*H499</f>
        <v>0</v>
      </c>
      <c r="S499" s="191">
        <v>0</v>
      </c>
      <c r="T499" s="192">
        <f>S499*H499</f>
        <v>0</v>
      </c>
      <c r="AR499" s="24" t="s">
        <v>277</v>
      </c>
      <c r="AT499" s="24" t="s">
        <v>165</v>
      </c>
      <c r="AU499" s="24" t="s">
        <v>79</v>
      </c>
      <c r="AY499" s="24" t="s">
        <v>161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24" t="s">
        <v>77</v>
      </c>
      <c r="BK499" s="193">
        <f>ROUND(I499*H499,2)</f>
        <v>0</v>
      </c>
      <c r="BL499" s="24" t="s">
        <v>277</v>
      </c>
      <c r="BM499" s="24" t="s">
        <v>1133</v>
      </c>
    </row>
    <row r="500" spans="2:65" s="1" customFormat="1" ht="22.5" customHeight="1">
      <c r="B500" s="181"/>
      <c r="C500" s="234" t="s">
        <v>1134</v>
      </c>
      <c r="D500" s="234" t="s">
        <v>513</v>
      </c>
      <c r="E500" s="235" t="s">
        <v>1135</v>
      </c>
      <c r="F500" s="236" t="s">
        <v>1136</v>
      </c>
      <c r="G500" s="237" t="s">
        <v>214</v>
      </c>
      <c r="H500" s="238">
        <v>742.764</v>
      </c>
      <c r="I500" s="239"/>
      <c r="J500" s="240">
        <f>ROUND(I500*H500,2)</f>
        <v>0</v>
      </c>
      <c r="K500" s="236" t="s">
        <v>169</v>
      </c>
      <c r="L500" s="241"/>
      <c r="M500" s="242" t="s">
        <v>5</v>
      </c>
      <c r="N500" s="243" t="s">
        <v>40</v>
      </c>
      <c r="O500" s="42"/>
      <c r="P500" s="191">
        <f>O500*H500</f>
        <v>0</v>
      </c>
      <c r="Q500" s="191">
        <v>0.00203</v>
      </c>
      <c r="R500" s="191">
        <f>Q500*H500</f>
        <v>1.50781092</v>
      </c>
      <c r="S500" s="191">
        <v>0</v>
      </c>
      <c r="T500" s="192">
        <f>S500*H500</f>
        <v>0</v>
      </c>
      <c r="AR500" s="24" t="s">
        <v>1073</v>
      </c>
      <c r="AT500" s="24" t="s">
        <v>513</v>
      </c>
      <c r="AU500" s="24" t="s">
        <v>79</v>
      </c>
      <c r="AY500" s="24" t="s">
        <v>161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24" t="s">
        <v>77</v>
      </c>
      <c r="BK500" s="193">
        <f>ROUND(I500*H500,2)</f>
        <v>0</v>
      </c>
      <c r="BL500" s="24" t="s">
        <v>277</v>
      </c>
      <c r="BM500" s="24" t="s">
        <v>1137</v>
      </c>
    </row>
    <row r="501" spans="2:51" s="12" customFormat="1" ht="13.5">
      <c r="B501" s="198"/>
      <c r="D501" s="199" t="s">
        <v>217</v>
      </c>
      <c r="E501" s="200" t="s">
        <v>5</v>
      </c>
      <c r="F501" s="201" t="s">
        <v>1138</v>
      </c>
      <c r="H501" s="202">
        <v>675.24</v>
      </c>
      <c r="I501" s="203"/>
      <c r="L501" s="198"/>
      <c r="M501" s="204"/>
      <c r="N501" s="205"/>
      <c r="O501" s="205"/>
      <c r="P501" s="205"/>
      <c r="Q501" s="205"/>
      <c r="R501" s="205"/>
      <c r="S501" s="205"/>
      <c r="T501" s="206"/>
      <c r="AT501" s="200" t="s">
        <v>217</v>
      </c>
      <c r="AU501" s="200" t="s">
        <v>79</v>
      </c>
      <c r="AV501" s="12" t="s">
        <v>79</v>
      </c>
      <c r="AW501" s="12" t="s">
        <v>33</v>
      </c>
      <c r="AX501" s="12" t="s">
        <v>69</v>
      </c>
      <c r="AY501" s="200" t="s">
        <v>161</v>
      </c>
    </row>
    <row r="502" spans="2:51" s="12" customFormat="1" ht="13.5">
      <c r="B502" s="198"/>
      <c r="D502" s="208" t="s">
        <v>217</v>
      </c>
      <c r="E502" s="217" t="s">
        <v>5</v>
      </c>
      <c r="F502" s="218" t="s">
        <v>1139</v>
      </c>
      <c r="H502" s="219">
        <v>742.764</v>
      </c>
      <c r="I502" s="203"/>
      <c r="L502" s="198"/>
      <c r="M502" s="204"/>
      <c r="N502" s="205"/>
      <c r="O502" s="205"/>
      <c r="P502" s="205"/>
      <c r="Q502" s="205"/>
      <c r="R502" s="205"/>
      <c r="S502" s="205"/>
      <c r="T502" s="206"/>
      <c r="AT502" s="200" t="s">
        <v>217</v>
      </c>
      <c r="AU502" s="200" t="s">
        <v>79</v>
      </c>
      <c r="AV502" s="12" t="s">
        <v>79</v>
      </c>
      <c r="AW502" s="12" t="s">
        <v>33</v>
      </c>
      <c r="AX502" s="12" t="s">
        <v>77</v>
      </c>
      <c r="AY502" s="200" t="s">
        <v>161</v>
      </c>
    </row>
    <row r="503" spans="2:65" s="1" customFormat="1" ht="22.5" customHeight="1">
      <c r="B503" s="181"/>
      <c r="C503" s="234" t="s">
        <v>1140</v>
      </c>
      <c r="D503" s="234" t="s">
        <v>513</v>
      </c>
      <c r="E503" s="235" t="s">
        <v>1141</v>
      </c>
      <c r="F503" s="236" t="s">
        <v>1142</v>
      </c>
      <c r="G503" s="237" t="s">
        <v>214</v>
      </c>
      <c r="H503" s="238">
        <v>742.764</v>
      </c>
      <c r="I503" s="239"/>
      <c r="J503" s="240">
        <f>ROUND(I503*H503,2)</f>
        <v>0</v>
      </c>
      <c r="K503" s="236" t="s">
        <v>169</v>
      </c>
      <c r="L503" s="241"/>
      <c r="M503" s="242" t="s">
        <v>5</v>
      </c>
      <c r="N503" s="243" t="s">
        <v>40</v>
      </c>
      <c r="O503" s="42"/>
      <c r="P503" s="191">
        <f>O503*H503</f>
        <v>0</v>
      </c>
      <c r="Q503" s="191">
        <v>0.0027</v>
      </c>
      <c r="R503" s="191">
        <f>Q503*H503</f>
        <v>2.0054628</v>
      </c>
      <c r="S503" s="191">
        <v>0</v>
      </c>
      <c r="T503" s="192">
        <f>S503*H503</f>
        <v>0</v>
      </c>
      <c r="AR503" s="24" t="s">
        <v>1073</v>
      </c>
      <c r="AT503" s="24" t="s">
        <v>513</v>
      </c>
      <c r="AU503" s="24" t="s">
        <v>79</v>
      </c>
      <c r="AY503" s="24" t="s">
        <v>161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24" t="s">
        <v>77</v>
      </c>
      <c r="BK503" s="193">
        <f>ROUND(I503*H503,2)</f>
        <v>0</v>
      </c>
      <c r="BL503" s="24" t="s">
        <v>277</v>
      </c>
      <c r="BM503" s="24" t="s">
        <v>1143</v>
      </c>
    </row>
    <row r="504" spans="2:51" s="12" customFormat="1" ht="13.5">
      <c r="B504" s="198"/>
      <c r="D504" s="208" t="s">
        <v>217</v>
      </c>
      <c r="E504" s="217" t="s">
        <v>5</v>
      </c>
      <c r="F504" s="218" t="s">
        <v>1139</v>
      </c>
      <c r="H504" s="219">
        <v>742.764</v>
      </c>
      <c r="I504" s="203"/>
      <c r="L504" s="198"/>
      <c r="M504" s="204"/>
      <c r="N504" s="205"/>
      <c r="O504" s="205"/>
      <c r="P504" s="205"/>
      <c r="Q504" s="205"/>
      <c r="R504" s="205"/>
      <c r="S504" s="205"/>
      <c r="T504" s="206"/>
      <c r="AT504" s="200" t="s">
        <v>217</v>
      </c>
      <c r="AU504" s="200" t="s">
        <v>79</v>
      </c>
      <c r="AV504" s="12" t="s">
        <v>79</v>
      </c>
      <c r="AW504" s="12" t="s">
        <v>33</v>
      </c>
      <c r="AX504" s="12" t="s">
        <v>77</v>
      </c>
      <c r="AY504" s="200" t="s">
        <v>161</v>
      </c>
    </row>
    <row r="505" spans="2:65" s="1" customFormat="1" ht="22.5" customHeight="1">
      <c r="B505" s="181"/>
      <c r="C505" s="182" t="s">
        <v>1144</v>
      </c>
      <c r="D505" s="182" t="s">
        <v>165</v>
      </c>
      <c r="E505" s="183" t="s">
        <v>1145</v>
      </c>
      <c r="F505" s="184" t="s">
        <v>1146</v>
      </c>
      <c r="G505" s="185" t="s">
        <v>214</v>
      </c>
      <c r="H505" s="186">
        <v>1376.07</v>
      </c>
      <c r="I505" s="187"/>
      <c r="J505" s="188">
        <f>ROUND(I505*H505,2)</f>
        <v>0</v>
      </c>
      <c r="K505" s="184" t="s">
        <v>169</v>
      </c>
      <c r="L505" s="41"/>
      <c r="M505" s="189" t="s">
        <v>5</v>
      </c>
      <c r="N505" s="190" t="s">
        <v>40</v>
      </c>
      <c r="O505" s="42"/>
      <c r="P505" s="191">
        <f>O505*H505</f>
        <v>0</v>
      </c>
      <c r="Q505" s="191">
        <v>0</v>
      </c>
      <c r="R505" s="191">
        <f>Q505*H505</f>
        <v>0</v>
      </c>
      <c r="S505" s="191">
        <v>0</v>
      </c>
      <c r="T505" s="192">
        <f>S505*H505</f>
        <v>0</v>
      </c>
      <c r="AR505" s="24" t="s">
        <v>277</v>
      </c>
      <c r="AT505" s="24" t="s">
        <v>165</v>
      </c>
      <c r="AU505" s="24" t="s">
        <v>79</v>
      </c>
      <c r="AY505" s="24" t="s">
        <v>161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24" t="s">
        <v>77</v>
      </c>
      <c r="BK505" s="193">
        <f>ROUND(I505*H505,2)</f>
        <v>0</v>
      </c>
      <c r="BL505" s="24" t="s">
        <v>277</v>
      </c>
      <c r="BM505" s="24" t="s">
        <v>1147</v>
      </c>
    </row>
    <row r="506" spans="2:65" s="1" customFormat="1" ht="22.5" customHeight="1">
      <c r="B506" s="181"/>
      <c r="C506" s="234" t="s">
        <v>1148</v>
      </c>
      <c r="D506" s="234" t="s">
        <v>513</v>
      </c>
      <c r="E506" s="235" t="s">
        <v>1149</v>
      </c>
      <c r="F506" s="236" t="s">
        <v>1150</v>
      </c>
      <c r="G506" s="237" t="s">
        <v>214</v>
      </c>
      <c r="H506" s="238">
        <v>1661.52</v>
      </c>
      <c r="I506" s="239"/>
      <c r="J506" s="240">
        <f>ROUND(I506*H506,2)</f>
        <v>0</v>
      </c>
      <c r="K506" s="236" t="s">
        <v>169</v>
      </c>
      <c r="L506" s="241"/>
      <c r="M506" s="242" t="s">
        <v>5</v>
      </c>
      <c r="N506" s="243" t="s">
        <v>40</v>
      </c>
      <c r="O506" s="42"/>
      <c r="P506" s="191">
        <f>O506*H506</f>
        <v>0</v>
      </c>
      <c r="Q506" s="191">
        <v>0.00017</v>
      </c>
      <c r="R506" s="191">
        <f>Q506*H506</f>
        <v>0.2824584</v>
      </c>
      <c r="S506" s="191">
        <v>0</v>
      </c>
      <c r="T506" s="192">
        <f>S506*H506</f>
        <v>0</v>
      </c>
      <c r="AR506" s="24" t="s">
        <v>1073</v>
      </c>
      <c r="AT506" s="24" t="s">
        <v>513</v>
      </c>
      <c r="AU506" s="24" t="s">
        <v>79</v>
      </c>
      <c r="AY506" s="24" t="s">
        <v>161</v>
      </c>
      <c r="BE506" s="193">
        <f>IF(N506="základní",J506,0)</f>
        <v>0</v>
      </c>
      <c r="BF506" s="193">
        <f>IF(N506="snížená",J506,0)</f>
        <v>0</v>
      </c>
      <c r="BG506" s="193">
        <f>IF(N506="zákl. přenesená",J506,0)</f>
        <v>0</v>
      </c>
      <c r="BH506" s="193">
        <f>IF(N506="sníž. přenesená",J506,0)</f>
        <v>0</v>
      </c>
      <c r="BI506" s="193">
        <f>IF(N506="nulová",J506,0)</f>
        <v>0</v>
      </c>
      <c r="BJ506" s="24" t="s">
        <v>77</v>
      </c>
      <c r="BK506" s="193">
        <f>ROUND(I506*H506,2)</f>
        <v>0</v>
      </c>
      <c r="BL506" s="24" t="s">
        <v>277</v>
      </c>
      <c r="BM506" s="24" t="s">
        <v>1151</v>
      </c>
    </row>
    <row r="507" spans="2:51" s="12" customFormat="1" ht="13.5">
      <c r="B507" s="198"/>
      <c r="D507" s="199" t="s">
        <v>217</v>
      </c>
      <c r="E507" s="200" t="s">
        <v>5</v>
      </c>
      <c r="F507" s="201" t="s">
        <v>1152</v>
      </c>
      <c r="H507" s="202">
        <v>1582.4</v>
      </c>
      <c r="I507" s="203"/>
      <c r="L507" s="198"/>
      <c r="M507" s="204"/>
      <c r="N507" s="205"/>
      <c r="O507" s="205"/>
      <c r="P507" s="205"/>
      <c r="Q507" s="205"/>
      <c r="R507" s="205"/>
      <c r="S507" s="205"/>
      <c r="T507" s="206"/>
      <c r="AT507" s="200" t="s">
        <v>217</v>
      </c>
      <c r="AU507" s="200" t="s">
        <v>79</v>
      </c>
      <c r="AV507" s="12" t="s">
        <v>79</v>
      </c>
      <c r="AW507" s="12" t="s">
        <v>33</v>
      </c>
      <c r="AX507" s="12" t="s">
        <v>69</v>
      </c>
      <c r="AY507" s="200" t="s">
        <v>161</v>
      </c>
    </row>
    <row r="508" spans="2:51" s="12" customFormat="1" ht="13.5">
      <c r="B508" s="198"/>
      <c r="D508" s="208" t="s">
        <v>217</v>
      </c>
      <c r="E508" s="217" t="s">
        <v>5</v>
      </c>
      <c r="F508" s="218" t="s">
        <v>1153</v>
      </c>
      <c r="H508" s="219">
        <v>1661.52</v>
      </c>
      <c r="I508" s="203"/>
      <c r="L508" s="198"/>
      <c r="M508" s="204"/>
      <c r="N508" s="205"/>
      <c r="O508" s="205"/>
      <c r="P508" s="205"/>
      <c r="Q508" s="205"/>
      <c r="R508" s="205"/>
      <c r="S508" s="205"/>
      <c r="T508" s="206"/>
      <c r="AT508" s="200" t="s">
        <v>217</v>
      </c>
      <c r="AU508" s="200" t="s">
        <v>79</v>
      </c>
      <c r="AV508" s="12" t="s">
        <v>79</v>
      </c>
      <c r="AW508" s="12" t="s">
        <v>33</v>
      </c>
      <c r="AX508" s="12" t="s">
        <v>77</v>
      </c>
      <c r="AY508" s="200" t="s">
        <v>161</v>
      </c>
    </row>
    <row r="509" spans="2:65" s="1" customFormat="1" ht="31.5" customHeight="1">
      <c r="B509" s="181"/>
      <c r="C509" s="182" t="s">
        <v>1154</v>
      </c>
      <c r="D509" s="182" t="s">
        <v>165</v>
      </c>
      <c r="E509" s="183" t="s">
        <v>1155</v>
      </c>
      <c r="F509" s="184" t="s">
        <v>1156</v>
      </c>
      <c r="G509" s="185" t="s">
        <v>214</v>
      </c>
      <c r="H509" s="186">
        <v>62.108</v>
      </c>
      <c r="I509" s="187"/>
      <c r="J509" s="188">
        <f>ROUND(I509*H509,2)</f>
        <v>0</v>
      </c>
      <c r="K509" s="184" t="s">
        <v>169</v>
      </c>
      <c r="L509" s="41"/>
      <c r="M509" s="189" t="s">
        <v>5</v>
      </c>
      <c r="N509" s="190" t="s">
        <v>40</v>
      </c>
      <c r="O509" s="42"/>
      <c r="P509" s="191">
        <f>O509*H509</f>
        <v>0</v>
      </c>
      <c r="Q509" s="191">
        <v>0</v>
      </c>
      <c r="R509" s="191">
        <f>Q509*H509</f>
        <v>0</v>
      </c>
      <c r="S509" s="191">
        <v>0</v>
      </c>
      <c r="T509" s="192">
        <f>S509*H509</f>
        <v>0</v>
      </c>
      <c r="AR509" s="24" t="s">
        <v>277</v>
      </c>
      <c r="AT509" s="24" t="s">
        <v>165</v>
      </c>
      <c r="AU509" s="24" t="s">
        <v>79</v>
      </c>
      <c r="AY509" s="24" t="s">
        <v>161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24" t="s">
        <v>77</v>
      </c>
      <c r="BK509" s="193">
        <f>ROUND(I509*H509,2)</f>
        <v>0</v>
      </c>
      <c r="BL509" s="24" t="s">
        <v>277</v>
      </c>
      <c r="BM509" s="24" t="s">
        <v>1157</v>
      </c>
    </row>
    <row r="510" spans="2:51" s="12" customFormat="1" ht="13.5">
      <c r="B510" s="198"/>
      <c r="D510" s="208" t="s">
        <v>217</v>
      </c>
      <c r="E510" s="217" t="s">
        <v>5</v>
      </c>
      <c r="F510" s="218" t="s">
        <v>1158</v>
      </c>
      <c r="H510" s="219">
        <v>62.108</v>
      </c>
      <c r="I510" s="203"/>
      <c r="L510" s="198"/>
      <c r="M510" s="204"/>
      <c r="N510" s="205"/>
      <c r="O510" s="205"/>
      <c r="P510" s="205"/>
      <c r="Q510" s="205"/>
      <c r="R510" s="205"/>
      <c r="S510" s="205"/>
      <c r="T510" s="206"/>
      <c r="AT510" s="200" t="s">
        <v>217</v>
      </c>
      <c r="AU510" s="200" t="s">
        <v>79</v>
      </c>
      <c r="AV510" s="12" t="s">
        <v>79</v>
      </c>
      <c r="AW510" s="12" t="s">
        <v>33</v>
      </c>
      <c r="AX510" s="12" t="s">
        <v>77</v>
      </c>
      <c r="AY510" s="200" t="s">
        <v>161</v>
      </c>
    </row>
    <row r="511" spans="2:65" s="1" customFormat="1" ht="22.5" customHeight="1">
      <c r="B511" s="181"/>
      <c r="C511" s="234" t="s">
        <v>1159</v>
      </c>
      <c r="D511" s="234" t="s">
        <v>513</v>
      </c>
      <c r="E511" s="235" t="s">
        <v>1160</v>
      </c>
      <c r="F511" s="236" t="s">
        <v>1161</v>
      </c>
      <c r="G511" s="237" t="s">
        <v>214</v>
      </c>
      <c r="H511" s="238">
        <v>63.35</v>
      </c>
      <c r="I511" s="239"/>
      <c r="J511" s="240">
        <f>ROUND(I511*H511,2)</f>
        <v>0</v>
      </c>
      <c r="K511" s="236" t="s">
        <v>5</v>
      </c>
      <c r="L511" s="241"/>
      <c r="M511" s="242" t="s">
        <v>5</v>
      </c>
      <c r="N511" s="243" t="s">
        <v>40</v>
      </c>
      <c r="O511" s="42"/>
      <c r="P511" s="191">
        <f>O511*H511</f>
        <v>0</v>
      </c>
      <c r="Q511" s="191">
        <v>0.00125</v>
      </c>
      <c r="R511" s="191">
        <f>Q511*H511</f>
        <v>0.07918750000000001</v>
      </c>
      <c r="S511" s="191">
        <v>0</v>
      </c>
      <c r="T511" s="192">
        <f>S511*H511</f>
        <v>0</v>
      </c>
      <c r="AR511" s="24" t="s">
        <v>1073</v>
      </c>
      <c r="AT511" s="24" t="s">
        <v>513</v>
      </c>
      <c r="AU511" s="24" t="s">
        <v>79</v>
      </c>
      <c r="AY511" s="24" t="s">
        <v>161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24" t="s">
        <v>77</v>
      </c>
      <c r="BK511" s="193">
        <f>ROUND(I511*H511,2)</f>
        <v>0</v>
      </c>
      <c r="BL511" s="24" t="s">
        <v>277</v>
      </c>
      <c r="BM511" s="24" t="s">
        <v>1162</v>
      </c>
    </row>
    <row r="512" spans="2:51" s="12" customFormat="1" ht="13.5">
      <c r="B512" s="198"/>
      <c r="D512" s="208" t="s">
        <v>217</v>
      </c>
      <c r="E512" s="217" t="s">
        <v>5</v>
      </c>
      <c r="F512" s="218" t="s">
        <v>1163</v>
      </c>
      <c r="H512" s="219">
        <v>63.35</v>
      </c>
      <c r="I512" s="203"/>
      <c r="L512" s="198"/>
      <c r="M512" s="204"/>
      <c r="N512" s="205"/>
      <c r="O512" s="205"/>
      <c r="P512" s="205"/>
      <c r="Q512" s="205"/>
      <c r="R512" s="205"/>
      <c r="S512" s="205"/>
      <c r="T512" s="206"/>
      <c r="AT512" s="200" t="s">
        <v>217</v>
      </c>
      <c r="AU512" s="200" t="s">
        <v>79</v>
      </c>
      <c r="AV512" s="12" t="s">
        <v>79</v>
      </c>
      <c r="AW512" s="12" t="s">
        <v>33</v>
      </c>
      <c r="AX512" s="12" t="s">
        <v>77</v>
      </c>
      <c r="AY512" s="200" t="s">
        <v>161</v>
      </c>
    </row>
    <row r="513" spans="2:65" s="1" customFormat="1" ht="31.5" customHeight="1">
      <c r="B513" s="181"/>
      <c r="C513" s="182" t="s">
        <v>1164</v>
      </c>
      <c r="D513" s="182" t="s">
        <v>165</v>
      </c>
      <c r="E513" s="183" t="s">
        <v>1165</v>
      </c>
      <c r="F513" s="184" t="s">
        <v>1166</v>
      </c>
      <c r="G513" s="185" t="s">
        <v>214</v>
      </c>
      <c r="H513" s="186">
        <v>1376.07</v>
      </c>
      <c r="I513" s="187"/>
      <c r="J513" s="188">
        <f>ROUND(I513*H513,2)</f>
        <v>0</v>
      </c>
      <c r="K513" s="184" t="s">
        <v>169</v>
      </c>
      <c r="L513" s="41"/>
      <c r="M513" s="189" t="s">
        <v>5</v>
      </c>
      <c r="N513" s="190" t="s">
        <v>40</v>
      </c>
      <c r="O513" s="42"/>
      <c r="P513" s="191">
        <f>O513*H513</f>
        <v>0</v>
      </c>
      <c r="Q513" s="191">
        <v>0</v>
      </c>
      <c r="R513" s="191">
        <f>Q513*H513</f>
        <v>0</v>
      </c>
      <c r="S513" s="191">
        <v>0</v>
      </c>
      <c r="T513" s="192">
        <f>S513*H513</f>
        <v>0</v>
      </c>
      <c r="AR513" s="24" t="s">
        <v>277</v>
      </c>
      <c r="AT513" s="24" t="s">
        <v>165</v>
      </c>
      <c r="AU513" s="24" t="s">
        <v>79</v>
      </c>
      <c r="AY513" s="24" t="s">
        <v>161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24" t="s">
        <v>77</v>
      </c>
      <c r="BK513" s="193">
        <f>ROUND(I513*H513,2)</f>
        <v>0</v>
      </c>
      <c r="BL513" s="24" t="s">
        <v>277</v>
      </c>
      <c r="BM513" s="24" t="s">
        <v>1167</v>
      </c>
    </row>
    <row r="514" spans="2:65" s="1" customFormat="1" ht="22.5" customHeight="1">
      <c r="B514" s="181"/>
      <c r="C514" s="234" t="s">
        <v>1168</v>
      </c>
      <c r="D514" s="234" t="s">
        <v>513</v>
      </c>
      <c r="E514" s="235" t="s">
        <v>1169</v>
      </c>
      <c r="F514" s="236" t="s">
        <v>1170</v>
      </c>
      <c r="G514" s="237" t="s">
        <v>214</v>
      </c>
      <c r="H514" s="238">
        <v>1819.76</v>
      </c>
      <c r="I514" s="239"/>
      <c r="J514" s="240">
        <f>ROUND(I514*H514,2)</f>
        <v>0</v>
      </c>
      <c r="K514" s="236" t="s">
        <v>169</v>
      </c>
      <c r="L514" s="241"/>
      <c r="M514" s="242" t="s">
        <v>5</v>
      </c>
      <c r="N514" s="243" t="s">
        <v>40</v>
      </c>
      <c r="O514" s="42"/>
      <c r="P514" s="191">
        <f>O514*H514</f>
        <v>0</v>
      </c>
      <c r="Q514" s="191">
        <v>0.002</v>
      </c>
      <c r="R514" s="191">
        <f>Q514*H514</f>
        <v>3.63952</v>
      </c>
      <c r="S514" s="191">
        <v>0</v>
      </c>
      <c r="T514" s="192">
        <f>S514*H514</f>
        <v>0</v>
      </c>
      <c r="AR514" s="24" t="s">
        <v>1073</v>
      </c>
      <c r="AT514" s="24" t="s">
        <v>513</v>
      </c>
      <c r="AU514" s="24" t="s">
        <v>79</v>
      </c>
      <c r="AY514" s="24" t="s">
        <v>161</v>
      </c>
      <c r="BE514" s="193">
        <f>IF(N514="základní",J514,0)</f>
        <v>0</v>
      </c>
      <c r="BF514" s="193">
        <f>IF(N514="snížená",J514,0)</f>
        <v>0</v>
      </c>
      <c r="BG514" s="193">
        <f>IF(N514="zákl. přenesená",J514,0)</f>
        <v>0</v>
      </c>
      <c r="BH514" s="193">
        <f>IF(N514="sníž. přenesená",J514,0)</f>
        <v>0</v>
      </c>
      <c r="BI514" s="193">
        <f>IF(N514="nulová",J514,0)</f>
        <v>0</v>
      </c>
      <c r="BJ514" s="24" t="s">
        <v>77</v>
      </c>
      <c r="BK514" s="193">
        <f>ROUND(I514*H514,2)</f>
        <v>0</v>
      </c>
      <c r="BL514" s="24" t="s">
        <v>277</v>
      </c>
      <c r="BM514" s="24" t="s">
        <v>1171</v>
      </c>
    </row>
    <row r="515" spans="2:51" s="12" customFormat="1" ht="13.5">
      <c r="B515" s="198"/>
      <c r="D515" s="199" t="s">
        <v>217</v>
      </c>
      <c r="E515" s="200" t="s">
        <v>5</v>
      </c>
      <c r="F515" s="201" t="s">
        <v>1152</v>
      </c>
      <c r="H515" s="202">
        <v>1582.4</v>
      </c>
      <c r="I515" s="203"/>
      <c r="L515" s="198"/>
      <c r="M515" s="204"/>
      <c r="N515" s="205"/>
      <c r="O515" s="205"/>
      <c r="P515" s="205"/>
      <c r="Q515" s="205"/>
      <c r="R515" s="205"/>
      <c r="S515" s="205"/>
      <c r="T515" s="206"/>
      <c r="AT515" s="200" t="s">
        <v>217</v>
      </c>
      <c r="AU515" s="200" t="s">
        <v>79</v>
      </c>
      <c r="AV515" s="12" t="s">
        <v>79</v>
      </c>
      <c r="AW515" s="12" t="s">
        <v>33</v>
      </c>
      <c r="AX515" s="12" t="s">
        <v>69</v>
      </c>
      <c r="AY515" s="200" t="s">
        <v>161</v>
      </c>
    </row>
    <row r="516" spans="2:51" s="12" customFormat="1" ht="13.5">
      <c r="B516" s="198"/>
      <c r="D516" s="208" t="s">
        <v>217</v>
      </c>
      <c r="E516" s="217" t="s">
        <v>5</v>
      </c>
      <c r="F516" s="218" t="s">
        <v>1172</v>
      </c>
      <c r="H516" s="219">
        <v>1819.76</v>
      </c>
      <c r="I516" s="203"/>
      <c r="L516" s="198"/>
      <c r="M516" s="204"/>
      <c r="N516" s="205"/>
      <c r="O516" s="205"/>
      <c r="P516" s="205"/>
      <c r="Q516" s="205"/>
      <c r="R516" s="205"/>
      <c r="S516" s="205"/>
      <c r="T516" s="206"/>
      <c r="AT516" s="200" t="s">
        <v>217</v>
      </c>
      <c r="AU516" s="200" t="s">
        <v>79</v>
      </c>
      <c r="AV516" s="12" t="s">
        <v>79</v>
      </c>
      <c r="AW516" s="12" t="s">
        <v>33</v>
      </c>
      <c r="AX516" s="12" t="s">
        <v>77</v>
      </c>
      <c r="AY516" s="200" t="s">
        <v>161</v>
      </c>
    </row>
    <row r="517" spans="2:65" s="1" customFormat="1" ht="22.5" customHeight="1">
      <c r="B517" s="181"/>
      <c r="C517" s="182" t="s">
        <v>1173</v>
      </c>
      <c r="D517" s="182" t="s">
        <v>165</v>
      </c>
      <c r="E517" s="183" t="s">
        <v>1174</v>
      </c>
      <c r="F517" s="184" t="s">
        <v>1175</v>
      </c>
      <c r="G517" s="185" t="s">
        <v>1105</v>
      </c>
      <c r="H517" s="186">
        <v>7594.12</v>
      </c>
      <c r="I517" s="187"/>
      <c r="J517" s="188">
        <f>ROUND(I517*H517,2)</f>
        <v>0</v>
      </c>
      <c r="K517" s="184" t="s">
        <v>169</v>
      </c>
      <c r="L517" s="41"/>
      <c r="M517" s="189" t="s">
        <v>5</v>
      </c>
      <c r="N517" s="190" t="s">
        <v>40</v>
      </c>
      <c r="O517" s="42"/>
      <c r="P517" s="191">
        <f>O517*H517</f>
        <v>0</v>
      </c>
      <c r="Q517" s="191">
        <v>0</v>
      </c>
      <c r="R517" s="191">
        <f>Q517*H517</f>
        <v>0</v>
      </c>
      <c r="S517" s="191">
        <v>0</v>
      </c>
      <c r="T517" s="192">
        <f>S517*H517</f>
        <v>0</v>
      </c>
      <c r="AR517" s="24" t="s">
        <v>277</v>
      </c>
      <c r="AT517" s="24" t="s">
        <v>165</v>
      </c>
      <c r="AU517" s="24" t="s">
        <v>79</v>
      </c>
      <c r="AY517" s="24" t="s">
        <v>161</v>
      </c>
      <c r="BE517" s="193">
        <f>IF(N517="základní",J517,0)</f>
        <v>0</v>
      </c>
      <c r="BF517" s="193">
        <f>IF(N517="snížená",J517,0)</f>
        <v>0</v>
      </c>
      <c r="BG517" s="193">
        <f>IF(N517="zákl. přenesená",J517,0)</f>
        <v>0</v>
      </c>
      <c r="BH517" s="193">
        <f>IF(N517="sníž. přenesená",J517,0)</f>
        <v>0</v>
      </c>
      <c r="BI517" s="193">
        <f>IF(N517="nulová",J517,0)</f>
        <v>0</v>
      </c>
      <c r="BJ517" s="24" t="s">
        <v>77</v>
      </c>
      <c r="BK517" s="193">
        <f>ROUND(I517*H517,2)</f>
        <v>0</v>
      </c>
      <c r="BL517" s="24" t="s">
        <v>277</v>
      </c>
      <c r="BM517" s="24" t="s">
        <v>1176</v>
      </c>
    </row>
    <row r="518" spans="2:63" s="11" customFormat="1" ht="29.85" customHeight="1">
      <c r="B518" s="167"/>
      <c r="D518" s="178" t="s">
        <v>68</v>
      </c>
      <c r="E518" s="179" t="s">
        <v>1177</v>
      </c>
      <c r="F518" s="179" t="s">
        <v>1178</v>
      </c>
      <c r="I518" s="170"/>
      <c r="J518" s="180">
        <f>BK518</f>
        <v>0</v>
      </c>
      <c r="L518" s="167"/>
      <c r="M518" s="172"/>
      <c r="N518" s="173"/>
      <c r="O518" s="173"/>
      <c r="P518" s="174">
        <f>SUM(P519:P619)</f>
        <v>0</v>
      </c>
      <c r="Q518" s="173"/>
      <c r="R518" s="174">
        <f>SUM(R519:R619)</f>
        <v>34.023003470000006</v>
      </c>
      <c r="S518" s="173"/>
      <c r="T518" s="175">
        <f>SUM(T519:T619)</f>
        <v>0</v>
      </c>
      <c r="AR518" s="168" t="s">
        <v>79</v>
      </c>
      <c r="AT518" s="176" t="s">
        <v>68</v>
      </c>
      <c r="AU518" s="176" t="s">
        <v>77</v>
      </c>
      <c r="AY518" s="168" t="s">
        <v>161</v>
      </c>
      <c r="BK518" s="177">
        <f>SUM(BK519:BK619)</f>
        <v>0</v>
      </c>
    </row>
    <row r="519" spans="2:65" s="1" customFormat="1" ht="22.5" customHeight="1">
      <c r="B519" s="181"/>
      <c r="C519" s="182" t="s">
        <v>1179</v>
      </c>
      <c r="D519" s="182" t="s">
        <v>165</v>
      </c>
      <c r="E519" s="183" t="s">
        <v>1180</v>
      </c>
      <c r="F519" s="184" t="s">
        <v>1181</v>
      </c>
      <c r="G519" s="185" t="s">
        <v>416</v>
      </c>
      <c r="H519" s="186">
        <v>87</v>
      </c>
      <c r="I519" s="187"/>
      <c r="J519" s="188">
        <f>ROUND(I519*H519,2)</f>
        <v>0</v>
      </c>
      <c r="K519" s="184" t="s">
        <v>169</v>
      </c>
      <c r="L519" s="41"/>
      <c r="M519" s="189" t="s">
        <v>5</v>
      </c>
      <c r="N519" s="190" t="s">
        <v>40</v>
      </c>
      <c r="O519" s="42"/>
      <c r="P519" s="191">
        <f>O519*H519</f>
        <v>0</v>
      </c>
      <c r="Q519" s="191">
        <v>0.00267</v>
      </c>
      <c r="R519" s="191">
        <f>Q519*H519</f>
        <v>0.23229</v>
      </c>
      <c r="S519" s="191">
        <v>0</v>
      </c>
      <c r="T519" s="192">
        <f>S519*H519</f>
        <v>0</v>
      </c>
      <c r="AR519" s="24" t="s">
        <v>277</v>
      </c>
      <c r="AT519" s="24" t="s">
        <v>165</v>
      </c>
      <c r="AU519" s="24" t="s">
        <v>79</v>
      </c>
      <c r="AY519" s="24" t="s">
        <v>161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24" t="s">
        <v>77</v>
      </c>
      <c r="BK519" s="193">
        <f>ROUND(I519*H519,2)</f>
        <v>0</v>
      </c>
      <c r="BL519" s="24" t="s">
        <v>277</v>
      </c>
      <c r="BM519" s="24" t="s">
        <v>1182</v>
      </c>
    </row>
    <row r="520" spans="2:65" s="1" customFormat="1" ht="22.5" customHeight="1">
      <c r="B520" s="181"/>
      <c r="C520" s="234" t="s">
        <v>1183</v>
      </c>
      <c r="D520" s="234" t="s">
        <v>513</v>
      </c>
      <c r="E520" s="235" t="s">
        <v>1184</v>
      </c>
      <c r="F520" s="236" t="s">
        <v>1185</v>
      </c>
      <c r="G520" s="237" t="s">
        <v>416</v>
      </c>
      <c r="H520" s="238">
        <v>87</v>
      </c>
      <c r="I520" s="239"/>
      <c r="J520" s="240">
        <f>ROUND(I520*H520,2)</f>
        <v>0</v>
      </c>
      <c r="K520" s="236" t="s">
        <v>5</v>
      </c>
      <c r="L520" s="241"/>
      <c r="M520" s="242" t="s">
        <v>5</v>
      </c>
      <c r="N520" s="243" t="s">
        <v>40</v>
      </c>
      <c r="O520" s="42"/>
      <c r="P520" s="191">
        <f>O520*H520</f>
        <v>0</v>
      </c>
      <c r="Q520" s="191">
        <v>0</v>
      </c>
      <c r="R520" s="191">
        <f>Q520*H520</f>
        <v>0</v>
      </c>
      <c r="S520" s="191">
        <v>0</v>
      </c>
      <c r="T520" s="192">
        <f>S520*H520</f>
        <v>0</v>
      </c>
      <c r="AR520" s="24" t="s">
        <v>1073</v>
      </c>
      <c r="AT520" s="24" t="s">
        <v>513</v>
      </c>
      <c r="AU520" s="24" t="s">
        <v>79</v>
      </c>
      <c r="AY520" s="24" t="s">
        <v>161</v>
      </c>
      <c r="BE520" s="193">
        <f>IF(N520="základní",J520,0)</f>
        <v>0</v>
      </c>
      <c r="BF520" s="193">
        <f>IF(N520="snížená",J520,0)</f>
        <v>0</v>
      </c>
      <c r="BG520" s="193">
        <f>IF(N520="zákl. přenesená",J520,0)</f>
        <v>0</v>
      </c>
      <c r="BH520" s="193">
        <f>IF(N520="sníž. přenesená",J520,0)</f>
        <v>0</v>
      </c>
      <c r="BI520" s="193">
        <f>IF(N520="nulová",J520,0)</f>
        <v>0</v>
      </c>
      <c r="BJ520" s="24" t="s">
        <v>77</v>
      </c>
      <c r="BK520" s="193">
        <f>ROUND(I520*H520,2)</f>
        <v>0</v>
      </c>
      <c r="BL520" s="24" t="s">
        <v>277</v>
      </c>
      <c r="BM520" s="24" t="s">
        <v>1186</v>
      </c>
    </row>
    <row r="521" spans="2:65" s="1" customFormat="1" ht="22.5" customHeight="1">
      <c r="B521" s="181"/>
      <c r="C521" s="182" t="s">
        <v>1187</v>
      </c>
      <c r="D521" s="182" t="s">
        <v>165</v>
      </c>
      <c r="E521" s="183" t="s">
        <v>1188</v>
      </c>
      <c r="F521" s="184" t="s">
        <v>1189</v>
      </c>
      <c r="G521" s="185" t="s">
        <v>416</v>
      </c>
      <c r="H521" s="186">
        <v>76</v>
      </c>
      <c r="I521" s="187"/>
      <c r="J521" s="188">
        <f>ROUND(I521*H521,2)</f>
        <v>0</v>
      </c>
      <c r="K521" s="184" t="s">
        <v>169</v>
      </c>
      <c r="L521" s="41"/>
      <c r="M521" s="189" t="s">
        <v>5</v>
      </c>
      <c r="N521" s="190" t="s">
        <v>40</v>
      </c>
      <c r="O521" s="42"/>
      <c r="P521" s="191">
        <f>O521*H521</f>
        <v>0</v>
      </c>
      <c r="Q521" s="191">
        <v>0</v>
      </c>
      <c r="R521" s="191">
        <f>Q521*H521</f>
        <v>0</v>
      </c>
      <c r="S521" s="191">
        <v>0</v>
      </c>
      <c r="T521" s="192">
        <f>S521*H521</f>
        <v>0</v>
      </c>
      <c r="AR521" s="24" t="s">
        <v>277</v>
      </c>
      <c r="AT521" s="24" t="s">
        <v>165</v>
      </c>
      <c r="AU521" s="24" t="s">
        <v>79</v>
      </c>
      <c r="AY521" s="24" t="s">
        <v>161</v>
      </c>
      <c r="BE521" s="193">
        <f>IF(N521="základní",J521,0)</f>
        <v>0</v>
      </c>
      <c r="BF521" s="193">
        <f>IF(N521="snížená",J521,0)</f>
        <v>0</v>
      </c>
      <c r="BG521" s="193">
        <f>IF(N521="zákl. přenesená",J521,0)</f>
        <v>0</v>
      </c>
      <c r="BH521" s="193">
        <f>IF(N521="sníž. přenesená",J521,0)</f>
        <v>0</v>
      </c>
      <c r="BI521" s="193">
        <f>IF(N521="nulová",J521,0)</f>
        <v>0</v>
      </c>
      <c r="BJ521" s="24" t="s">
        <v>77</v>
      </c>
      <c r="BK521" s="193">
        <f>ROUND(I521*H521,2)</f>
        <v>0</v>
      </c>
      <c r="BL521" s="24" t="s">
        <v>277</v>
      </c>
      <c r="BM521" s="24" t="s">
        <v>1190</v>
      </c>
    </row>
    <row r="522" spans="2:65" s="1" customFormat="1" ht="22.5" customHeight="1">
      <c r="B522" s="181"/>
      <c r="C522" s="234" t="s">
        <v>1191</v>
      </c>
      <c r="D522" s="234" t="s">
        <v>513</v>
      </c>
      <c r="E522" s="235" t="s">
        <v>1192</v>
      </c>
      <c r="F522" s="236" t="s">
        <v>1193</v>
      </c>
      <c r="G522" s="237" t="s">
        <v>416</v>
      </c>
      <c r="H522" s="238">
        <v>76</v>
      </c>
      <c r="I522" s="239"/>
      <c r="J522" s="240">
        <f>ROUND(I522*H522,2)</f>
        <v>0</v>
      </c>
      <c r="K522" s="236" t="s">
        <v>5</v>
      </c>
      <c r="L522" s="241"/>
      <c r="M522" s="242" t="s">
        <v>5</v>
      </c>
      <c r="N522" s="243" t="s">
        <v>40</v>
      </c>
      <c r="O522" s="42"/>
      <c r="P522" s="191">
        <f>O522*H522</f>
        <v>0</v>
      </c>
      <c r="Q522" s="191">
        <v>0</v>
      </c>
      <c r="R522" s="191">
        <f>Q522*H522</f>
        <v>0</v>
      </c>
      <c r="S522" s="191">
        <v>0</v>
      </c>
      <c r="T522" s="192">
        <f>S522*H522</f>
        <v>0</v>
      </c>
      <c r="AR522" s="24" t="s">
        <v>1073</v>
      </c>
      <c r="AT522" s="24" t="s">
        <v>513</v>
      </c>
      <c r="AU522" s="24" t="s">
        <v>79</v>
      </c>
      <c r="AY522" s="24" t="s">
        <v>161</v>
      </c>
      <c r="BE522" s="193">
        <f>IF(N522="základní",J522,0)</f>
        <v>0</v>
      </c>
      <c r="BF522" s="193">
        <f>IF(N522="snížená",J522,0)</f>
        <v>0</v>
      </c>
      <c r="BG522" s="193">
        <f>IF(N522="zákl. přenesená",J522,0)</f>
        <v>0</v>
      </c>
      <c r="BH522" s="193">
        <f>IF(N522="sníž. přenesená",J522,0)</f>
        <v>0</v>
      </c>
      <c r="BI522" s="193">
        <f>IF(N522="nulová",J522,0)</f>
        <v>0</v>
      </c>
      <c r="BJ522" s="24" t="s">
        <v>77</v>
      </c>
      <c r="BK522" s="193">
        <f>ROUND(I522*H522,2)</f>
        <v>0</v>
      </c>
      <c r="BL522" s="24" t="s">
        <v>277</v>
      </c>
      <c r="BM522" s="24" t="s">
        <v>1194</v>
      </c>
    </row>
    <row r="523" spans="2:65" s="1" customFormat="1" ht="31.5" customHeight="1">
      <c r="B523" s="181"/>
      <c r="C523" s="182" t="s">
        <v>1195</v>
      </c>
      <c r="D523" s="182" t="s">
        <v>165</v>
      </c>
      <c r="E523" s="183" t="s">
        <v>1196</v>
      </c>
      <c r="F523" s="184" t="s">
        <v>1197</v>
      </c>
      <c r="G523" s="185" t="s">
        <v>231</v>
      </c>
      <c r="H523" s="186">
        <v>45.5</v>
      </c>
      <c r="I523" s="187"/>
      <c r="J523" s="188">
        <f>ROUND(I523*H523,2)</f>
        <v>0</v>
      </c>
      <c r="K523" s="184" t="s">
        <v>169</v>
      </c>
      <c r="L523" s="41"/>
      <c r="M523" s="189" t="s">
        <v>5</v>
      </c>
      <c r="N523" s="190" t="s">
        <v>40</v>
      </c>
      <c r="O523" s="42"/>
      <c r="P523" s="191">
        <f>O523*H523</f>
        <v>0</v>
      </c>
      <c r="Q523" s="191">
        <v>0</v>
      </c>
      <c r="R523" s="191">
        <f>Q523*H523</f>
        <v>0</v>
      </c>
      <c r="S523" s="191">
        <v>0</v>
      </c>
      <c r="T523" s="192">
        <f>S523*H523</f>
        <v>0</v>
      </c>
      <c r="AR523" s="24" t="s">
        <v>277</v>
      </c>
      <c r="AT523" s="24" t="s">
        <v>165</v>
      </c>
      <c r="AU523" s="24" t="s">
        <v>79</v>
      </c>
      <c r="AY523" s="24" t="s">
        <v>161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24" t="s">
        <v>77</v>
      </c>
      <c r="BK523" s="193">
        <f>ROUND(I523*H523,2)</f>
        <v>0</v>
      </c>
      <c r="BL523" s="24" t="s">
        <v>277</v>
      </c>
      <c r="BM523" s="24" t="s">
        <v>1198</v>
      </c>
    </row>
    <row r="524" spans="2:51" s="12" customFormat="1" ht="13.5">
      <c r="B524" s="198"/>
      <c r="D524" s="208" t="s">
        <v>217</v>
      </c>
      <c r="E524" s="217" t="s">
        <v>5</v>
      </c>
      <c r="F524" s="218" t="s">
        <v>1199</v>
      </c>
      <c r="H524" s="219">
        <v>45.5</v>
      </c>
      <c r="I524" s="203"/>
      <c r="L524" s="198"/>
      <c r="M524" s="204"/>
      <c r="N524" s="205"/>
      <c r="O524" s="205"/>
      <c r="P524" s="205"/>
      <c r="Q524" s="205"/>
      <c r="R524" s="205"/>
      <c r="S524" s="205"/>
      <c r="T524" s="206"/>
      <c r="AT524" s="200" t="s">
        <v>217</v>
      </c>
      <c r="AU524" s="200" t="s">
        <v>79</v>
      </c>
      <c r="AV524" s="12" t="s">
        <v>79</v>
      </c>
      <c r="AW524" s="12" t="s">
        <v>33</v>
      </c>
      <c r="AX524" s="12" t="s">
        <v>77</v>
      </c>
      <c r="AY524" s="200" t="s">
        <v>161</v>
      </c>
    </row>
    <row r="525" spans="2:65" s="1" customFormat="1" ht="22.5" customHeight="1">
      <c r="B525" s="181"/>
      <c r="C525" s="234" t="s">
        <v>1200</v>
      </c>
      <c r="D525" s="234" t="s">
        <v>513</v>
      </c>
      <c r="E525" s="235" t="s">
        <v>1201</v>
      </c>
      <c r="F525" s="236" t="s">
        <v>1202</v>
      </c>
      <c r="G525" s="237" t="s">
        <v>236</v>
      </c>
      <c r="H525" s="238">
        <v>0.586</v>
      </c>
      <c r="I525" s="239"/>
      <c r="J525" s="240">
        <f>ROUND(I525*H525,2)</f>
        <v>0</v>
      </c>
      <c r="K525" s="236" t="s">
        <v>169</v>
      </c>
      <c r="L525" s="241"/>
      <c r="M525" s="242" t="s">
        <v>5</v>
      </c>
      <c r="N525" s="243" t="s">
        <v>40</v>
      </c>
      <c r="O525" s="42"/>
      <c r="P525" s="191">
        <f>O525*H525</f>
        <v>0</v>
      </c>
      <c r="Q525" s="191">
        <v>0.55</v>
      </c>
      <c r="R525" s="191">
        <f>Q525*H525</f>
        <v>0.32230000000000003</v>
      </c>
      <c r="S525" s="191">
        <v>0</v>
      </c>
      <c r="T525" s="192">
        <f>S525*H525</f>
        <v>0</v>
      </c>
      <c r="AR525" s="24" t="s">
        <v>1073</v>
      </c>
      <c r="AT525" s="24" t="s">
        <v>513</v>
      </c>
      <c r="AU525" s="24" t="s">
        <v>79</v>
      </c>
      <c r="AY525" s="24" t="s">
        <v>161</v>
      </c>
      <c r="BE525" s="193">
        <f>IF(N525="základní",J525,0)</f>
        <v>0</v>
      </c>
      <c r="BF525" s="193">
        <f>IF(N525="snížená",J525,0)</f>
        <v>0</v>
      </c>
      <c r="BG525" s="193">
        <f>IF(N525="zákl. přenesená",J525,0)</f>
        <v>0</v>
      </c>
      <c r="BH525" s="193">
        <f>IF(N525="sníž. přenesená",J525,0)</f>
        <v>0</v>
      </c>
      <c r="BI525" s="193">
        <f>IF(N525="nulová",J525,0)</f>
        <v>0</v>
      </c>
      <c r="BJ525" s="24" t="s">
        <v>77</v>
      </c>
      <c r="BK525" s="193">
        <f>ROUND(I525*H525,2)</f>
        <v>0</v>
      </c>
      <c r="BL525" s="24" t="s">
        <v>277</v>
      </c>
      <c r="BM525" s="24" t="s">
        <v>1203</v>
      </c>
    </row>
    <row r="526" spans="2:51" s="12" customFormat="1" ht="13.5">
      <c r="B526" s="198"/>
      <c r="D526" s="208" t="s">
        <v>217</v>
      </c>
      <c r="E526" s="217" t="s">
        <v>5</v>
      </c>
      <c r="F526" s="218" t="s">
        <v>1204</v>
      </c>
      <c r="H526" s="219">
        <v>0.586</v>
      </c>
      <c r="I526" s="203"/>
      <c r="L526" s="198"/>
      <c r="M526" s="204"/>
      <c r="N526" s="205"/>
      <c r="O526" s="205"/>
      <c r="P526" s="205"/>
      <c r="Q526" s="205"/>
      <c r="R526" s="205"/>
      <c r="S526" s="205"/>
      <c r="T526" s="206"/>
      <c r="AT526" s="200" t="s">
        <v>217</v>
      </c>
      <c r="AU526" s="200" t="s">
        <v>79</v>
      </c>
      <c r="AV526" s="12" t="s">
        <v>79</v>
      </c>
      <c r="AW526" s="12" t="s">
        <v>33</v>
      </c>
      <c r="AX526" s="12" t="s">
        <v>77</v>
      </c>
      <c r="AY526" s="200" t="s">
        <v>161</v>
      </c>
    </row>
    <row r="527" spans="2:65" s="1" customFormat="1" ht="31.5" customHeight="1">
      <c r="B527" s="181"/>
      <c r="C527" s="182" t="s">
        <v>1205</v>
      </c>
      <c r="D527" s="182" t="s">
        <v>165</v>
      </c>
      <c r="E527" s="183" t="s">
        <v>1206</v>
      </c>
      <c r="F527" s="184" t="s">
        <v>1207</v>
      </c>
      <c r="G527" s="185" t="s">
        <v>231</v>
      </c>
      <c r="H527" s="186">
        <v>1470.4</v>
      </c>
      <c r="I527" s="187"/>
      <c r="J527" s="188">
        <f>ROUND(I527*H527,2)</f>
        <v>0</v>
      </c>
      <c r="K527" s="184" t="s">
        <v>169</v>
      </c>
      <c r="L527" s="41"/>
      <c r="M527" s="189" t="s">
        <v>5</v>
      </c>
      <c r="N527" s="190" t="s">
        <v>40</v>
      </c>
      <c r="O527" s="42"/>
      <c r="P527" s="191">
        <f>O527*H527</f>
        <v>0</v>
      </c>
      <c r="Q527" s="191">
        <v>0</v>
      </c>
      <c r="R527" s="191">
        <f>Q527*H527</f>
        <v>0</v>
      </c>
      <c r="S527" s="191">
        <v>0</v>
      </c>
      <c r="T527" s="192">
        <f>S527*H527</f>
        <v>0</v>
      </c>
      <c r="AR527" s="24" t="s">
        <v>277</v>
      </c>
      <c r="AT527" s="24" t="s">
        <v>165</v>
      </c>
      <c r="AU527" s="24" t="s">
        <v>79</v>
      </c>
      <c r="AY527" s="24" t="s">
        <v>161</v>
      </c>
      <c r="BE527" s="193">
        <f>IF(N527="základní",J527,0)</f>
        <v>0</v>
      </c>
      <c r="BF527" s="193">
        <f>IF(N527="snížená",J527,0)</f>
        <v>0</v>
      </c>
      <c r="BG527" s="193">
        <f>IF(N527="zákl. přenesená",J527,0)</f>
        <v>0</v>
      </c>
      <c r="BH527" s="193">
        <f>IF(N527="sníž. přenesená",J527,0)</f>
        <v>0</v>
      </c>
      <c r="BI527" s="193">
        <f>IF(N527="nulová",J527,0)</f>
        <v>0</v>
      </c>
      <c r="BJ527" s="24" t="s">
        <v>77</v>
      </c>
      <c r="BK527" s="193">
        <f>ROUND(I527*H527,2)</f>
        <v>0</v>
      </c>
      <c r="BL527" s="24" t="s">
        <v>277</v>
      </c>
      <c r="BM527" s="24" t="s">
        <v>1208</v>
      </c>
    </row>
    <row r="528" spans="2:51" s="12" customFormat="1" ht="13.5">
      <c r="B528" s="198"/>
      <c r="D528" s="199" t="s">
        <v>217</v>
      </c>
      <c r="E528" s="200" t="s">
        <v>5</v>
      </c>
      <c r="F528" s="201" t="s">
        <v>1209</v>
      </c>
      <c r="H528" s="202">
        <v>221.9</v>
      </c>
      <c r="I528" s="203"/>
      <c r="L528" s="198"/>
      <c r="M528" s="204"/>
      <c r="N528" s="205"/>
      <c r="O528" s="205"/>
      <c r="P528" s="205"/>
      <c r="Q528" s="205"/>
      <c r="R528" s="205"/>
      <c r="S528" s="205"/>
      <c r="T528" s="206"/>
      <c r="AT528" s="200" t="s">
        <v>217</v>
      </c>
      <c r="AU528" s="200" t="s">
        <v>79</v>
      </c>
      <c r="AV528" s="12" t="s">
        <v>79</v>
      </c>
      <c r="AW528" s="12" t="s">
        <v>33</v>
      </c>
      <c r="AX528" s="12" t="s">
        <v>69</v>
      </c>
      <c r="AY528" s="200" t="s">
        <v>161</v>
      </c>
    </row>
    <row r="529" spans="2:51" s="12" customFormat="1" ht="13.5">
      <c r="B529" s="198"/>
      <c r="D529" s="199" t="s">
        <v>217</v>
      </c>
      <c r="E529" s="200" t="s">
        <v>5</v>
      </c>
      <c r="F529" s="201" t="s">
        <v>1210</v>
      </c>
      <c r="H529" s="202">
        <v>442.3</v>
      </c>
      <c r="I529" s="203"/>
      <c r="L529" s="198"/>
      <c r="M529" s="204"/>
      <c r="N529" s="205"/>
      <c r="O529" s="205"/>
      <c r="P529" s="205"/>
      <c r="Q529" s="205"/>
      <c r="R529" s="205"/>
      <c r="S529" s="205"/>
      <c r="T529" s="206"/>
      <c r="AT529" s="200" t="s">
        <v>217</v>
      </c>
      <c r="AU529" s="200" t="s">
        <v>79</v>
      </c>
      <c r="AV529" s="12" t="s">
        <v>79</v>
      </c>
      <c r="AW529" s="12" t="s">
        <v>33</v>
      </c>
      <c r="AX529" s="12" t="s">
        <v>69</v>
      </c>
      <c r="AY529" s="200" t="s">
        <v>161</v>
      </c>
    </row>
    <row r="530" spans="2:51" s="12" customFormat="1" ht="27">
      <c r="B530" s="198"/>
      <c r="D530" s="199" t="s">
        <v>217</v>
      </c>
      <c r="E530" s="200" t="s">
        <v>5</v>
      </c>
      <c r="F530" s="201" t="s">
        <v>1211</v>
      </c>
      <c r="H530" s="202">
        <v>299.6</v>
      </c>
      <c r="I530" s="203"/>
      <c r="L530" s="198"/>
      <c r="M530" s="204"/>
      <c r="N530" s="205"/>
      <c r="O530" s="205"/>
      <c r="P530" s="205"/>
      <c r="Q530" s="205"/>
      <c r="R530" s="205"/>
      <c r="S530" s="205"/>
      <c r="T530" s="206"/>
      <c r="AT530" s="200" t="s">
        <v>217</v>
      </c>
      <c r="AU530" s="200" t="s">
        <v>79</v>
      </c>
      <c r="AV530" s="12" t="s">
        <v>79</v>
      </c>
      <c r="AW530" s="12" t="s">
        <v>33</v>
      </c>
      <c r="AX530" s="12" t="s">
        <v>69</v>
      </c>
      <c r="AY530" s="200" t="s">
        <v>161</v>
      </c>
    </row>
    <row r="531" spans="2:51" s="12" customFormat="1" ht="13.5">
      <c r="B531" s="198"/>
      <c r="D531" s="199" t="s">
        <v>217</v>
      </c>
      <c r="E531" s="200" t="s">
        <v>5</v>
      </c>
      <c r="F531" s="201" t="s">
        <v>1212</v>
      </c>
      <c r="H531" s="202">
        <v>107.6</v>
      </c>
      <c r="I531" s="203"/>
      <c r="L531" s="198"/>
      <c r="M531" s="204"/>
      <c r="N531" s="205"/>
      <c r="O531" s="205"/>
      <c r="P531" s="205"/>
      <c r="Q531" s="205"/>
      <c r="R531" s="205"/>
      <c r="S531" s="205"/>
      <c r="T531" s="206"/>
      <c r="AT531" s="200" t="s">
        <v>217</v>
      </c>
      <c r="AU531" s="200" t="s">
        <v>79</v>
      </c>
      <c r="AV531" s="12" t="s">
        <v>79</v>
      </c>
      <c r="AW531" s="12" t="s">
        <v>33</v>
      </c>
      <c r="AX531" s="12" t="s">
        <v>69</v>
      </c>
      <c r="AY531" s="200" t="s">
        <v>161</v>
      </c>
    </row>
    <row r="532" spans="2:51" s="14" customFormat="1" ht="13.5">
      <c r="B532" s="226"/>
      <c r="D532" s="199" t="s">
        <v>217</v>
      </c>
      <c r="E532" s="227" t="s">
        <v>5</v>
      </c>
      <c r="F532" s="228" t="s">
        <v>1213</v>
      </c>
      <c r="H532" s="229">
        <v>1071.4</v>
      </c>
      <c r="I532" s="230"/>
      <c r="L532" s="226"/>
      <c r="M532" s="231"/>
      <c r="N532" s="232"/>
      <c r="O532" s="232"/>
      <c r="P532" s="232"/>
      <c r="Q532" s="232"/>
      <c r="R532" s="232"/>
      <c r="S532" s="232"/>
      <c r="T532" s="233"/>
      <c r="AT532" s="227" t="s">
        <v>217</v>
      </c>
      <c r="AU532" s="227" t="s">
        <v>79</v>
      </c>
      <c r="AV532" s="14" t="s">
        <v>253</v>
      </c>
      <c r="AW532" s="14" t="s">
        <v>33</v>
      </c>
      <c r="AX532" s="14" t="s">
        <v>69</v>
      </c>
      <c r="AY532" s="227" t="s">
        <v>161</v>
      </c>
    </row>
    <row r="533" spans="2:51" s="12" customFormat="1" ht="13.5">
      <c r="B533" s="198"/>
      <c r="D533" s="199" t="s">
        <v>217</v>
      </c>
      <c r="E533" s="200" t="s">
        <v>5</v>
      </c>
      <c r="F533" s="201" t="s">
        <v>1214</v>
      </c>
      <c r="H533" s="202">
        <v>199.7</v>
      </c>
      <c r="I533" s="203"/>
      <c r="L533" s="198"/>
      <c r="M533" s="204"/>
      <c r="N533" s="205"/>
      <c r="O533" s="205"/>
      <c r="P533" s="205"/>
      <c r="Q533" s="205"/>
      <c r="R533" s="205"/>
      <c r="S533" s="205"/>
      <c r="T533" s="206"/>
      <c r="AT533" s="200" t="s">
        <v>217</v>
      </c>
      <c r="AU533" s="200" t="s">
        <v>79</v>
      </c>
      <c r="AV533" s="12" t="s">
        <v>79</v>
      </c>
      <c r="AW533" s="12" t="s">
        <v>33</v>
      </c>
      <c r="AX533" s="12" t="s">
        <v>69</v>
      </c>
      <c r="AY533" s="200" t="s">
        <v>161</v>
      </c>
    </row>
    <row r="534" spans="2:51" s="14" customFormat="1" ht="13.5">
      <c r="B534" s="226"/>
      <c r="D534" s="199" t="s">
        <v>217</v>
      </c>
      <c r="E534" s="227" t="s">
        <v>5</v>
      </c>
      <c r="F534" s="228" t="s">
        <v>1215</v>
      </c>
      <c r="H534" s="229">
        <v>199.7</v>
      </c>
      <c r="I534" s="230"/>
      <c r="L534" s="226"/>
      <c r="M534" s="231"/>
      <c r="N534" s="232"/>
      <c r="O534" s="232"/>
      <c r="P534" s="232"/>
      <c r="Q534" s="232"/>
      <c r="R534" s="232"/>
      <c r="S534" s="232"/>
      <c r="T534" s="233"/>
      <c r="AT534" s="227" t="s">
        <v>217</v>
      </c>
      <c r="AU534" s="227" t="s">
        <v>79</v>
      </c>
      <c r="AV534" s="14" t="s">
        <v>253</v>
      </c>
      <c r="AW534" s="14" t="s">
        <v>33</v>
      </c>
      <c r="AX534" s="14" t="s">
        <v>69</v>
      </c>
      <c r="AY534" s="227" t="s">
        <v>161</v>
      </c>
    </row>
    <row r="535" spans="2:51" s="12" customFormat="1" ht="13.5">
      <c r="B535" s="198"/>
      <c r="D535" s="199" t="s">
        <v>217</v>
      </c>
      <c r="E535" s="200" t="s">
        <v>5</v>
      </c>
      <c r="F535" s="201" t="s">
        <v>1216</v>
      </c>
      <c r="H535" s="202">
        <v>76.7</v>
      </c>
      <c r="I535" s="203"/>
      <c r="L535" s="198"/>
      <c r="M535" s="204"/>
      <c r="N535" s="205"/>
      <c r="O535" s="205"/>
      <c r="P535" s="205"/>
      <c r="Q535" s="205"/>
      <c r="R535" s="205"/>
      <c r="S535" s="205"/>
      <c r="T535" s="206"/>
      <c r="AT535" s="200" t="s">
        <v>217</v>
      </c>
      <c r="AU535" s="200" t="s">
        <v>79</v>
      </c>
      <c r="AV535" s="12" t="s">
        <v>79</v>
      </c>
      <c r="AW535" s="12" t="s">
        <v>33</v>
      </c>
      <c r="AX535" s="12" t="s">
        <v>69</v>
      </c>
      <c r="AY535" s="200" t="s">
        <v>161</v>
      </c>
    </row>
    <row r="536" spans="2:51" s="14" customFormat="1" ht="13.5">
      <c r="B536" s="226"/>
      <c r="D536" s="199" t="s">
        <v>217</v>
      </c>
      <c r="E536" s="227" t="s">
        <v>5</v>
      </c>
      <c r="F536" s="228" t="s">
        <v>1217</v>
      </c>
      <c r="H536" s="229">
        <v>76.7</v>
      </c>
      <c r="I536" s="230"/>
      <c r="L536" s="226"/>
      <c r="M536" s="231"/>
      <c r="N536" s="232"/>
      <c r="O536" s="232"/>
      <c r="P536" s="232"/>
      <c r="Q536" s="232"/>
      <c r="R536" s="232"/>
      <c r="S536" s="232"/>
      <c r="T536" s="233"/>
      <c r="AT536" s="227" t="s">
        <v>217</v>
      </c>
      <c r="AU536" s="227" t="s">
        <v>79</v>
      </c>
      <c r="AV536" s="14" t="s">
        <v>253</v>
      </c>
      <c r="AW536" s="14" t="s">
        <v>33</v>
      </c>
      <c r="AX536" s="14" t="s">
        <v>69</v>
      </c>
      <c r="AY536" s="227" t="s">
        <v>161</v>
      </c>
    </row>
    <row r="537" spans="2:51" s="12" customFormat="1" ht="13.5">
      <c r="B537" s="198"/>
      <c r="D537" s="199" t="s">
        <v>217</v>
      </c>
      <c r="E537" s="200" t="s">
        <v>5</v>
      </c>
      <c r="F537" s="201" t="s">
        <v>1218</v>
      </c>
      <c r="H537" s="202">
        <v>70.1</v>
      </c>
      <c r="I537" s="203"/>
      <c r="L537" s="198"/>
      <c r="M537" s="204"/>
      <c r="N537" s="205"/>
      <c r="O537" s="205"/>
      <c r="P537" s="205"/>
      <c r="Q537" s="205"/>
      <c r="R537" s="205"/>
      <c r="S537" s="205"/>
      <c r="T537" s="206"/>
      <c r="AT537" s="200" t="s">
        <v>217</v>
      </c>
      <c r="AU537" s="200" t="s">
        <v>79</v>
      </c>
      <c r="AV537" s="12" t="s">
        <v>79</v>
      </c>
      <c r="AW537" s="12" t="s">
        <v>33</v>
      </c>
      <c r="AX537" s="12" t="s">
        <v>69</v>
      </c>
      <c r="AY537" s="200" t="s">
        <v>161</v>
      </c>
    </row>
    <row r="538" spans="2:51" s="14" customFormat="1" ht="13.5">
      <c r="B538" s="226"/>
      <c r="D538" s="199" t="s">
        <v>217</v>
      </c>
      <c r="E538" s="227" t="s">
        <v>5</v>
      </c>
      <c r="F538" s="228" t="s">
        <v>1219</v>
      </c>
      <c r="H538" s="229">
        <v>70.1</v>
      </c>
      <c r="I538" s="230"/>
      <c r="L538" s="226"/>
      <c r="M538" s="231"/>
      <c r="N538" s="232"/>
      <c r="O538" s="232"/>
      <c r="P538" s="232"/>
      <c r="Q538" s="232"/>
      <c r="R538" s="232"/>
      <c r="S538" s="232"/>
      <c r="T538" s="233"/>
      <c r="AT538" s="227" t="s">
        <v>217</v>
      </c>
      <c r="AU538" s="227" t="s">
        <v>79</v>
      </c>
      <c r="AV538" s="14" t="s">
        <v>253</v>
      </c>
      <c r="AW538" s="14" t="s">
        <v>33</v>
      </c>
      <c r="AX538" s="14" t="s">
        <v>69</v>
      </c>
      <c r="AY538" s="227" t="s">
        <v>161</v>
      </c>
    </row>
    <row r="539" spans="2:51" s="12" customFormat="1" ht="13.5">
      <c r="B539" s="198"/>
      <c r="D539" s="199" t="s">
        <v>217</v>
      </c>
      <c r="E539" s="200" t="s">
        <v>5</v>
      </c>
      <c r="F539" s="201" t="s">
        <v>1220</v>
      </c>
      <c r="H539" s="202">
        <v>52.5</v>
      </c>
      <c r="I539" s="203"/>
      <c r="L539" s="198"/>
      <c r="M539" s="204"/>
      <c r="N539" s="205"/>
      <c r="O539" s="205"/>
      <c r="P539" s="205"/>
      <c r="Q539" s="205"/>
      <c r="R539" s="205"/>
      <c r="S539" s="205"/>
      <c r="T539" s="206"/>
      <c r="AT539" s="200" t="s">
        <v>217</v>
      </c>
      <c r="AU539" s="200" t="s">
        <v>79</v>
      </c>
      <c r="AV539" s="12" t="s">
        <v>79</v>
      </c>
      <c r="AW539" s="12" t="s">
        <v>33</v>
      </c>
      <c r="AX539" s="12" t="s">
        <v>69</v>
      </c>
      <c r="AY539" s="200" t="s">
        <v>161</v>
      </c>
    </row>
    <row r="540" spans="2:51" s="14" customFormat="1" ht="13.5">
      <c r="B540" s="226"/>
      <c r="D540" s="199" t="s">
        <v>217</v>
      </c>
      <c r="E540" s="227" t="s">
        <v>5</v>
      </c>
      <c r="F540" s="228" t="s">
        <v>1221</v>
      </c>
      <c r="H540" s="229">
        <v>52.5</v>
      </c>
      <c r="I540" s="230"/>
      <c r="L540" s="226"/>
      <c r="M540" s="231"/>
      <c r="N540" s="232"/>
      <c r="O540" s="232"/>
      <c r="P540" s="232"/>
      <c r="Q540" s="232"/>
      <c r="R540" s="232"/>
      <c r="S540" s="232"/>
      <c r="T540" s="233"/>
      <c r="AT540" s="227" t="s">
        <v>217</v>
      </c>
      <c r="AU540" s="227" t="s">
        <v>79</v>
      </c>
      <c r="AV540" s="14" t="s">
        <v>253</v>
      </c>
      <c r="AW540" s="14" t="s">
        <v>33</v>
      </c>
      <c r="AX540" s="14" t="s">
        <v>69</v>
      </c>
      <c r="AY540" s="227" t="s">
        <v>161</v>
      </c>
    </row>
    <row r="541" spans="2:51" s="13" customFormat="1" ht="13.5">
      <c r="B541" s="207"/>
      <c r="D541" s="208" t="s">
        <v>217</v>
      </c>
      <c r="E541" s="209" t="s">
        <v>5</v>
      </c>
      <c r="F541" s="210" t="s">
        <v>220</v>
      </c>
      <c r="H541" s="211">
        <v>1470.4</v>
      </c>
      <c r="I541" s="212"/>
      <c r="L541" s="207"/>
      <c r="M541" s="213"/>
      <c r="N541" s="214"/>
      <c r="O541" s="214"/>
      <c r="P541" s="214"/>
      <c r="Q541" s="214"/>
      <c r="R541" s="214"/>
      <c r="S541" s="214"/>
      <c r="T541" s="215"/>
      <c r="AT541" s="216" t="s">
        <v>217</v>
      </c>
      <c r="AU541" s="216" t="s">
        <v>79</v>
      </c>
      <c r="AV541" s="13" t="s">
        <v>215</v>
      </c>
      <c r="AW541" s="13" t="s">
        <v>33</v>
      </c>
      <c r="AX541" s="13" t="s">
        <v>77</v>
      </c>
      <c r="AY541" s="216" t="s">
        <v>161</v>
      </c>
    </row>
    <row r="542" spans="2:65" s="1" customFormat="1" ht="22.5" customHeight="1">
      <c r="B542" s="181"/>
      <c r="C542" s="234" t="s">
        <v>1222</v>
      </c>
      <c r="D542" s="234" t="s">
        <v>513</v>
      </c>
      <c r="E542" s="235" t="s">
        <v>1223</v>
      </c>
      <c r="F542" s="236" t="s">
        <v>1224</v>
      </c>
      <c r="G542" s="237" t="s">
        <v>236</v>
      </c>
      <c r="H542" s="238">
        <v>29.331</v>
      </c>
      <c r="I542" s="239"/>
      <c r="J542" s="240">
        <f>ROUND(I542*H542,2)</f>
        <v>0</v>
      </c>
      <c r="K542" s="236" t="s">
        <v>169</v>
      </c>
      <c r="L542" s="241"/>
      <c r="M542" s="242" t="s">
        <v>5</v>
      </c>
      <c r="N542" s="243" t="s">
        <v>40</v>
      </c>
      <c r="O542" s="42"/>
      <c r="P542" s="191">
        <f>O542*H542</f>
        <v>0</v>
      </c>
      <c r="Q542" s="191">
        <v>0.55</v>
      </c>
      <c r="R542" s="191">
        <f>Q542*H542</f>
        <v>16.13205</v>
      </c>
      <c r="S542" s="191">
        <v>0</v>
      </c>
      <c r="T542" s="192">
        <f>S542*H542</f>
        <v>0</v>
      </c>
      <c r="AR542" s="24" t="s">
        <v>1073</v>
      </c>
      <c r="AT542" s="24" t="s">
        <v>513</v>
      </c>
      <c r="AU542" s="24" t="s">
        <v>79</v>
      </c>
      <c r="AY542" s="24" t="s">
        <v>161</v>
      </c>
      <c r="BE542" s="193">
        <f>IF(N542="základní",J542,0)</f>
        <v>0</v>
      </c>
      <c r="BF542" s="193">
        <f>IF(N542="snížená",J542,0)</f>
        <v>0</v>
      </c>
      <c r="BG542" s="193">
        <f>IF(N542="zákl. přenesená",J542,0)</f>
        <v>0</v>
      </c>
      <c r="BH542" s="193">
        <f>IF(N542="sníž. přenesená",J542,0)</f>
        <v>0</v>
      </c>
      <c r="BI542" s="193">
        <f>IF(N542="nulová",J542,0)</f>
        <v>0</v>
      </c>
      <c r="BJ542" s="24" t="s">
        <v>77</v>
      </c>
      <c r="BK542" s="193">
        <f>ROUND(I542*H542,2)</f>
        <v>0</v>
      </c>
      <c r="BL542" s="24" t="s">
        <v>277</v>
      </c>
      <c r="BM542" s="24" t="s">
        <v>1225</v>
      </c>
    </row>
    <row r="543" spans="2:51" s="12" customFormat="1" ht="27">
      <c r="B543" s="198"/>
      <c r="D543" s="199" t="s">
        <v>217</v>
      </c>
      <c r="E543" s="200" t="s">
        <v>5</v>
      </c>
      <c r="F543" s="201" t="s">
        <v>1226</v>
      </c>
      <c r="H543" s="202">
        <v>4.593</v>
      </c>
      <c r="I543" s="203"/>
      <c r="L543" s="198"/>
      <c r="M543" s="204"/>
      <c r="N543" s="205"/>
      <c r="O543" s="205"/>
      <c r="P543" s="205"/>
      <c r="Q543" s="205"/>
      <c r="R543" s="205"/>
      <c r="S543" s="205"/>
      <c r="T543" s="206"/>
      <c r="AT543" s="200" t="s">
        <v>217</v>
      </c>
      <c r="AU543" s="200" t="s">
        <v>79</v>
      </c>
      <c r="AV543" s="12" t="s">
        <v>79</v>
      </c>
      <c r="AW543" s="12" t="s">
        <v>33</v>
      </c>
      <c r="AX543" s="12" t="s">
        <v>69</v>
      </c>
      <c r="AY543" s="200" t="s">
        <v>161</v>
      </c>
    </row>
    <row r="544" spans="2:51" s="12" customFormat="1" ht="27">
      <c r="B544" s="198"/>
      <c r="D544" s="199" t="s">
        <v>217</v>
      </c>
      <c r="E544" s="200" t="s">
        <v>5</v>
      </c>
      <c r="F544" s="201" t="s">
        <v>1227</v>
      </c>
      <c r="H544" s="202">
        <v>9.156</v>
      </c>
      <c r="I544" s="203"/>
      <c r="L544" s="198"/>
      <c r="M544" s="204"/>
      <c r="N544" s="205"/>
      <c r="O544" s="205"/>
      <c r="P544" s="205"/>
      <c r="Q544" s="205"/>
      <c r="R544" s="205"/>
      <c r="S544" s="205"/>
      <c r="T544" s="206"/>
      <c r="AT544" s="200" t="s">
        <v>217</v>
      </c>
      <c r="AU544" s="200" t="s">
        <v>79</v>
      </c>
      <c r="AV544" s="12" t="s">
        <v>79</v>
      </c>
      <c r="AW544" s="12" t="s">
        <v>33</v>
      </c>
      <c r="AX544" s="12" t="s">
        <v>69</v>
      </c>
      <c r="AY544" s="200" t="s">
        <v>161</v>
      </c>
    </row>
    <row r="545" spans="2:51" s="12" customFormat="1" ht="27">
      <c r="B545" s="198"/>
      <c r="D545" s="199" t="s">
        <v>217</v>
      </c>
      <c r="E545" s="200" t="s">
        <v>5</v>
      </c>
      <c r="F545" s="201" t="s">
        <v>1228</v>
      </c>
      <c r="H545" s="202">
        <v>6.202</v>
      </c>
      <c r="I545" s="203"/>
      <c r="L545" s="198"/>
      <c r="M545" s="204"/>
      <c r="N545" s="205"/>
      <c r="O545" s="205"/>
      <c r="P545" s="205"/>
      <c r="Q545" s="205"/>
      <c r="R545" s="205"/>
      <c r="S545" s="205"/>
      <c r="T545" s="206"/>
      <c r="AT545" s="200" t="s">
        <v>217</v>
      </c>
      <c r="AU545" s="200" t="s">
        <v>79</v>
      </c>
      <c r="AV545" s="12" t="s">
        <v>79</v>
      </c>
      <c r="AW545" s="12" t="s">
        <v>33</v>
      </c>
      <c r="AX545" s="12" t="s">
        <v>69</v>
      </c>
      <c r="AY545" s="200" t="s">
        <v>161</v>
      </c>
    </row>
    <row r="546" spans="2:51" s="12" customFormat="1" ht="13.5">
      <c r="B546" s="198"/>
      <c r="D546" s="199" t="s">
        <v>217</v>
      </c>
      <c r="E546" s="200" t="s">
        <v>5</v>
      </c>
      <c r="F546" s="201" t="s">
        <v>1229</v>
      </c>
      <c r="H546" s="202">
        <v>2.227</v>
      </c>
      <c r="I546" s="203"/>
      <c r="L546" s="198"/>
      <c r="M546" s="204"/>
      <c r="N546" s="205"/>
      <c r="O546" s="205"/>
      <c r="P546" s="205"/>
      <c r="Q546" s="205"/>
      <c r="R546" s="205"/>
      <c r="S546" s="205"/>
      <c r="T546" s="206"/>
      <c r="AT546" s="200" t="s">
        <v>217</v>
      </c>
      <c r="AU546" s="200" t="s">
        <v>79</v>
      </c>
      <c r="AV546" s="12" t="s">
        <v>79</v>
      </c>
      <c r="AW546" s="12" t="s">
        <v>33</v>
      </c>
      <c r="AX546" s="12" t="s">
        <v>69</v>
      </c>
      <c r="AY546" s="200" t="s">
        <v>161</v>
      </c>
    </row>
    <row r="547" spans="2:51" s="14" customFormat="1" ht="13.5">
      <c r="B547" s="226"/>
      <c r="D547" s="199" t="s">
        <v>217</v>
      </c>
      <c r="E547" s="227" t="s">
        <v>5</v>
      </c>
      <c r="F547" s="228" t="s">
        <v>1213</v>
      </c>
      <c r="H547" s="229">
        <v>22.178</v>
      </c>
      <c r="I547" s="230"/>
      <c r="L547" s="226"/>
      <c r="M547" s="231"/>
      <c r="N547" s="232"/>
      <c r="O547" s="232"/>
      <c r="P547" s="232"/>
      <c r="Q547" s="232"/>
      <c r="R547" s="232"/>
      <c r="S547" s="232"/>
      <c r="T547" s="233"/>
      <c r="AT547" s="227" t="s">
        <v>217</v>
      </c>
      <c r="AU547" s="227" t="s">
        <v>79</v>
      </c>
      <c r="AV547" s="14" t="s">
        <v>253</v>
      </c>
      <c r="AW547" s="14" t="s">
        <v>33</v>
      </c>
      <c r="AX547" s="14" t="s">
        <v>69</v>
      </c>
      <c r="AY547" s="227" t="s">
        <v>161</v>
      </c>
    </row>
    <row r="548" spans="2:51" s="12" customFormat="1" ht="13.5">
      <c r="B548" s="198"/>
      <c r="D548" s="199" t="s">
        <v>217</v>
      </c>
      <c r="E548" s="200" t="s">
        <v>5</v>
      </c>
      <c r="F548" s="201" t="s">
        <v>1230</v>
      </c>
      <c r="H548" s="202">
        <v>2.94</v>
      </c>
      <c r="I548" s="203"/>
      <c r="L548" s="198"/>
      <c r="M548" s="204"/>
      <c r="N548" s="205"/>
      <c r="O548" s="205"/>
      <c r="P548" s="205"/>
      <c r="Q548" s="205"/>
      <c r="R548" s="205"/>
      <c r="S548" s="205"/>
      <c r="T548" s="206"/>
      <c r="AT548" s="200" t="s">
        <v>217</v>
      </c>
      <c r="AU548" s="200" t="s">
        <v>79</v>
      </c>
      <c r="AV548" s="12" t="s">
        <v>79</v>
      </c>
      <c r="AW548" s="12" t="s">
        <v>33</v>
      </c>
      <c r="AX548" s="12" t="s">
        <v>69</v>
      </c>
      <c r="AY548" s="200" t="s">
        <v>161</v>
      </c>
    </row>
    <row r="549" spans="2:51" s="14" customFormat="1" ht="13.5">
      <c r="B549" s="226"/>
      <c r="D549" s="199" t="s">
        <v>217</v>
      </c>
      <c r="E549" s="227" t="s">
        <v>5</v>
      </c>
      <c r="F549" s="228" t="s">
        <v>1215</v>
      </c>
      <c r="H549" s="229">
        <v>2.94</v>
      </c>
      <c r="I549" s="230"/>
      <c r="L549" s="226"/>
      <c r="M549" s="231"/>
      <c r="N549" s="232"/>
      <c r="O549" s="232"/>
      <c r="P549" s="232"/>
      <c r="Q549" s="232"/>
      <c r="R549" s="232"/>
      <c r="S549" s="232"/>
      <c r="T549" s="233"/>
      <c r="AT549" s="227" t="s">
        <v>217</v>
      </c>
      <c r="AU549" s="227" t="s">
        <v>79</v>
      </c>
      <c r="AV549" s="14" t="s">
        <v>253</v>
      </c>
      <c r="AW549" s="14" t="s">
        <v>33</v>
      </c>
      <c r="AX549" s="14" t="s">
        <v>69</v>
      </c>
      <c r="AY549" s="227" t="s">
        <v>161</v>
      </c>
    </row>
    <row r="550" spans="2:51" s="12" customFormat="1" ht="13.5">
      <c r="B550" s="198"/>
      <c r="D550" s="199" t="s">
        <v>217</v>
      </c>
      <c r="E550" s="200" t="s">
        <v>5</v>
      </c>
      <c r="F550" s="201" t="s">
        <v>1231</v>
      </c>
      <c r="H550" s="202">
        <v>1.482</v>
      </c>
      <c r="I550" s="203"/>
      <c r="L550" s="198"/>
      <c r="M550" s="204"/>
      <c r="N550" s="205"/>
      <c r="O550" s="205"/>
      <c r="P550" s="205"/>
      <c r="Q550" s="205"/>
      <c r="R550" s="205"/>
      <c r="S550" s="205"/>
      <c r="T550" s="206"/>
      <c r="AT550" s="200" t="s">
        <v>217</v>
      </c>
      <c r="AU550" s="200" t="s">
        <v>79</v>
      </c>
      <c r="AV550" s="12" t="s">
        <v>79</v>
      </c>
      <c r="AW550" s="12" t="s">
        <v>33</v>
      </c>
      <c r="AX550" s="12" t="s">
        <v>69</v>
      </c>
      <c r="AY550" s="200" t="s">
        <v>161</v>
      </c>
    </row>
    <row r="551" spans="2:51" s="14" customFormat="1" ht="13.5">
      <c r="B551" s="226"/>
      <c r="D551" s="199" t="s">
        <v>217</v>
      </c>
      <c r="E551" s="227" t="s">
        <v>5</v>
      </c>
      <c r="F551" s="228" t="s">
        <v>1217</v>
      </c>
      <c r="H551" s="229">
        <v>1.482</v>
      </c>
      <c r="I551" s="230"/>
      <c r="L551" s="226"/>
      <c r="M551" s="231"/>
      <c r="N551" s="232"/>
      <c r="O551" s="232"/>
      <c r="P551" s="232"/>
      <c r="Q551" s="232"/>
      <c r="R551" s="232"/>
      <c r="S551" s="232"/>
      <c r="T551" s="233"/>
      <c r="AT551" s="227" t="s">
        <v>217</v>
      </c>
      <c r="AU551" s="227" t="s">
        <v>79</v>
      </c>
      <c r="AV551" s="14" t="s">
        <v>253</v>
      </c>
      <c r="AW551" s="14" t="s">
        <v>33</v>
      </c>
      <c r="AX551" s="14" t="s">
        <v>69</v>
      </c>
      <c r="AY551" s="227" t="s">
        <v>161</v>
      </c>
    </row>
    <row r="552" spans="2:51" s="12" customFormat="1" ht="13.5">
      <c r="B552" s="198"/>
      <c r="D552" s="199" t="s">
        <v>217</v>
      </c>
      <c r="E552" s="200" t="s">
        <v>5</v>
      </c>
      <c r="F552" s="201" t="s">
        <v>1232</v>
      </c>
      <c r="H552" s="202">
        <v>1.548</v>
      </c>
      <c r="I552" s="203"/>
      <c r="L552" s="198"/>
      <c r="M552" s="204"/>
      <c r="N552" s="205"/>
      <c r="O552" s="205"/>
      <c r="P552" s="205"/>
      <c r="Q552" s="205"/>
      <c r="R552" s="205"/>
      <c r="S552" s="205"/>
      <c r="T552" s="206"/>
      <c r="AT552" s="200" t="s">
        <v>217</v>
      </c>
      <c r="AU552" s="200" t="s">
        <v>79</v>
      </c>
      <c r="AV552" s="12" t="s">
        <v>79</v>
      </c>
      <c r="AW552" s="12" t="s">
        <v>33</v>
      </c>
      <c r="AX552" s="12" t="s">
        <v>69</v>
      </c>
      <c r="AY552" s="200" t="s">
        <v>161</v>
      </c>
    </row>
    <row r="553" spans="2:51" s="14" customFormat="1" ht="13.5">
      <c r="B553" s="226"/>
      <c r="D553" s="199" t="s">
        <v>217</v>
      </c>
      <c r="E553" s="227" t="s">
        <v>5</v>
      </c>
      <c r="F553" s="228" t="s">
        <v>1219</v>
      </c>
      <c r="H553" s="229">
        <v>1.548</v>
      </c>
      <c r="I553" s="230"/>
      <c r="L553" s="226"/>
      <c r="M553" s="231"/>
      <c r="N553" s="232"/>
      <c r="O553" s="232"/>
      <c r="P553" s="232"/>
      <c r="Q553" s="232"/>
      <c r="R553" s="232"/>
      <c r="S553" s="232"/>
      <c r="T553" s="233"/>
      <c r="AT553" s="227" t="s">
        <v>217</v>
      </c>
      <c r="AU553" s="227" t="s">
        <v>79</v>
      </c>
      <c r="AV553" s="14" t="s">
        <v>253</v>
      </c>
      <c r="AW553" s="14" t="s">
        <v>33</v>
      </c>
      <c r="AX553" s="14" t="s">
        <v>69</v>
      </c>
      <c r="AY553" s="227" t="s">
        <v>161</v>
      </c>
    </row>
    <row r="554" spans="2:51" s="12" customFormat="1" ht="13.5">
      <c r="B554" s="198"/>
      <c r="D554" s="199" t="s">
        <v>217</v>
      </c>
      <c r="E554" s="200" t="s">
        <v>5</v>
      </c>
      <c r="F554" s="201" t="s">
        <v>1233</v>
      </c>
      <c r="H554" s="202">
        <v>1.183</v>
      </c>
      <c r="I554" s="203"/>
      <c r="L554" s="198"/>
      <c r="M554" s="204"/>
      <c r="N554" s="205"/>
      <c r="O554" s="205"/>
      <c r="P554" s="205"/>
      <c r="Q554" s="205"/>
      <c r="R554" s="205"/>
      <c r="S554" s="205"/>
      <c r="T554" s="206"/>
      <c r="AT554" s="200" t="s">
        <v>217</v>
      </c>
      <c r="AU554" s="200" t="s">
        <v>79</v>
      </c>
      <c r="AV554" s="12" t="s">
        <v>79</v>
      </c>
      <c r="AW554" s="12" t="s">
        <v>33</v>
      </c>
      <c r="AX554" s="12" t="s">
        <v>69</v>
      </c>
      <c r="AY554" s="200" t="s">
        <v>161</v>
      </c>
    </row>
    <row r="555" spans="2:51" s="14" customFormat="1" ht="13.5">
      <c r="B555" s="226"/>
      <c r="D555" s="199" t="s">
        <v>217</v>
      </c>
      <c r="E555" s="227" t="s">
        <v>5</v>
      </c>
      <c r="F555" s="228" t="s">
        <v>1221</v>
      </c>
      <c r="H555" s="229">
        <v>1.183</v>
      </c>
      <c r="I555" s="230"/>
      <c r="L555" s="226"/>
      <c r="M555" s="231"/>
      <c r="N555" s="232"/>
      <c r="O555" s="232"/>
      <c r="P555" s="232"/>
      <c r="Q555" s="232"/>
      <c r="R555" s="232"/>
      <c r="S555" s="232"/>
      <c r="T555" s="233"/>
      <c r="AT555" s="227" t="s">
        <v>217</v>
      </c>
      <c r="AU555" s="227" t="s">
        <v>79</v>
      </c>
      <c r="AV555" s="14" t="s">
        <v>253</v>
      </c>
      <c r="AW555" s="14" t="s">
        <v>33</v>
      </c>
      <c r="AX555" s="14" t="s">
        <v>69</v>
      </c>
      <c r="AY555" s="227" t="s">
        <v>161</v>
      </c>
    </row>
    <row r="556" spans="2:51" s="13" customFormat="1" ht="13.5">
      <c r="B556" s="207"/>
      <c r="D556" s="208" t="s">
        <v>217</v>
      </c>
      <c r="E556" s="209" t="s">
        <v>5</v>
      </c>
      <c r="F556" s="210" t="s">
        <v>220</v>
      </c>
      <c r="H556" s="211">
        <v>29.331</v>
      </c>
      <c r="I556" s="212"/>
      <c r="L556" s="207"/>
      <c r="M556" s="213"/>
      <c r="N556" s="214"/>
      <c r="O556" s="214"/>
      <c r="P556" s="214"/>
      <c r="Q556" s="214"/>
      <c r="R556" s="214"/>
      <c r="S556" s="214"/>
      <c r="T556" s="215"/>
      <c r="AT556" s="216" t="s">
        <v>217</v>
      </c>
      <c r="AU556" s="216" t="s">
        <v>79</v>
      </c>
      <c r="AV556" s="13" t="s">
        <v>215</v>
      </c>
      <c r="AW556" s="13" t="s">
        <v>33</v>
      </c>
      <c r="AX556" s="13" t="s">
        <v>77</v>
      </c>
      <c r="AY556" s="216" t="s">
        <v>161</v>
      </c>
    </row>
    <row r="557" spans="2:65" s="1" customFormat="1" ht="31.5" customHeight="1">
      <c r="B557" s="181"/>
      <c r="C557" s="182" t="s">
        <v>1234</v>
      </c>
      <c r="D557" s="182" t="s">
        <v>165</v>
      </c>
      <c r="E557" s="183" t="s">
        <v>1235</v>
      </c>
      <c r="F557" s="184" t="s">
        <v>1236</v>
      </c>
      <c r="G557" s="185" t="s">
        <v>231</v>
      </c>
      <c r="H557" s="186">
        <v>93.4</v>
      </c>
      <c r="I557" s="187"/>
      <c r="J557" s="188">
        <f>ROUND(I557*H557,2)</f>
        <v>0</v>
      </c>
      <c r="K557" s="184" t="s">
        <v>169</v>
      </c>
      <c r="L557" s="41"/>
      <c r="M557" s="189" t="s">
        <v>5</v>
      </c>
      <c r="N557" s="190" t="s">
        <v>40</v>
      </c>
      <c r="O557" s="42"/>
      <c r="P557" s="191">
        <f>O557*H557</f>
        <v>0</v>
      </c>
      <c r="Q557" s="191">
        <v>0</v>
      </c>
      <c r="R557" s="191">
        <f>Q557*H557</f>
        <v>0</v>
      </c>
      <c r="S557" s="191">
        <v>0</v>
      </c>
      <c r="T557" s="192">
        <f>S557*H557</f>
        <v>0</v>
      </c>
      <c r="AR557" s="24" t="s">
        <v>277</v>
      </c>
      <c r="AT557" s="24" t="s">
        <v>165</v>
      </c>
      <c r="AU557" s="24" t="s">
        <v>79</v>
      </c>
      <c r="AY557" s="24" t="s">
        <v>161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24" t="s">
        <v>77</v>
      </c>
      <c r="BK557" s="193">
        <f>ROUND(I557*H557,2)</f>
        <v>0</v>
      </c>
      <c r="BL557" s="24" t="s">
        <v>277</v>
      </c>
      <c r="BM557" s="24" t="s">
        <v>1237</v>
      </c>
    </row>
    <row r="558" spans="2:51" s="12" customFormat="1" ht="13.5">
      <c r="B558" s="198"/>
      <c r="D558" s="199" t="s">
        <v>217</v>
      </c>
      <c r="E558" s="200" t="s">
        <v>5</v>
      </c>
      <c r="F558" s="201" t="s">
        <v>1238</v>
      </c>
      <c r="H558" s="202">
        <v>13.35</v>
      </c>
      <c r="I558" s="203"/>
      <c r="L558" s="198"/>
      <c r="M558" s="204"/>
      <c r="N558" s="205"/>
      <c r="O558" s="205"/>
      <c r="P558" s="205"/>
      <c r="Q558" s="205"/>
      <c r="R558" s="205"/>
      <c r="S558" s="205"/>
      <c r="T558" s="206"/>
      <c r="AT558" s="200" t="s">
        <v>217</v>
      </c>
      <c r="AU558" s="200" t="s">
        <v>79</v>
      </c>
      <c r="AV558" s="12" t="s">
        <v>79</v>
      </c>
      <c r="AW558" s="12" t="s">
        <v>33</v>
      </c>
      <c r="AX558" s="12" t="s">
        <v>69</v>
      </c>
      <c r="AY558" s="200" t="s">
        <v>161</v>
      </c>
    </row>
    <row r="559" spans="2:51" s="14" customFormat="1" ht="13.5">
      <c r="B559" s="226"/>
      <c r="D559" s="199" t="s">
        <v>217</v>
      </c>
      <c r="E559" s="227" t="s">
        <v>5</v>
      </c>
      <c r="F559" s="228" t="s">
        <v>1239</v>
      </c>
      <c r="H559" s="229">
        <v>13.35</v>
      </c>
      <c r="I559" s="230"/>
      <c r="L559" s="226"/>
      <c r="M559" s="231"/>
      <c r="N559" s="232"/>
      <c r="O559" s="232"/>
      <c r="P559" s="232"/>
      <c r="Q559" s="232"/>
      <c r="R559" s="232"/>
      <c r="S559" s="232"/>
      <c r="T559" s="233"/>
      <c r="AT559" s="227" t="s">
        <v>217</v>
      </c>
      <c r="AU559" s="227" t="s">
        <v>79</v>
      </c>
      <c r="AV559" s="14" t="s">
        <v>253</v>
      </c>
      <c r="AW559" s="14" t="s">
        <v>33</v>
      </c>
      <c r="AX559" s="14" t="s">
        <v>69</v>
      </c>
      <c r="AY559" s="227" t="s">
        <v>161</v>
      </c>
    </row>
    <row r="560" spans="2:51" s="12" customFormat="1" ht="13.5">
      <c r="B560" s="198"/>
      <c r="D560" s="199" t="s">
        <v>217</v>
      </c>
      <c r="E560" s="200" t="s">
        <v>5</v>
      </c>
      <c r="F560" s="201" t="s">
        <v>1240</v>
      </c>
      <c r="H560" s="202">
        <v>75.45</v>
      </c>
      <c r="I560" s="203"/>
      <c r="L560" s="198"/>
      <c r="M560" s="204"/>
      <c r="N560" s="205"/>
      <c r="O560" s="205"/>
      <c r="P560" s="205"/>
      <c r="Q560" s="205"/>
      <c r="R560" s="205"/>
      <c r="S560" s="205"/>
      <c r="T560" s="206"/>
      <c r="AT560" s="200" t="s">
        <v>217</v>
      </c>
      <c r="AU560" s="200" t="s">
        <v>79</v>
      </c>
      <c r="AV560" s="12" t="s">
        <v>79</v>
      </c>
      <c r="AW560" s="12" t="s">
        <v>33</v>
      </c>
      <c r="AX560" s="12" t="s">
        <v>69</v>
      </c>
      <c r="AY560" s="200" t="s">
        <v>161</v>
      </c>
    </row>
    <row r="561" spans="2:51" s="14" customFormat="1" ht="13.5">
      <c r="B561" s="226"/>
      <c r="D561" s="199" t="s">
        <v>217</v>
      </c>
      <c r="E561" s="227" t="s">
        <v>5</v>
      </c>
      <c r="F561" s="228" t="s">
        <v>1241</v>
      </c>
      <c r="H561" s="229">
        <v>75.45</v>
      </c>
      <c r="I561" s="230"/>
      <c r="L561" s="226"/>
      <c r="M561" s="231"/>
      <c r="N561" s="232"/>
      <c r="O561" s="232"/>
      <c r="P561" s="232"/>
      <c r="Q561" s="232"/>
      <c r="R561" s="232"/>
      <c r="S561" s="232"/>
      <c r="T561" s="233"/>
      <c r="AT561" s="227" t="s">
        <v>217</v>
      </c>
      <c r="AU561" s="227" t="s">
        <v>79</v>
      </c>
      <c r="AV561" s="14" t="s">
        <v>253</v>
      </c>
      <c r="AW561" s="14" t="s">
        <v>33</v>
      </c>
      <c r="AX561" s="14" t="s">
        <v>69</v>
      </c>
      <c r="AY561" s="227" t="s">
        <v>161</v>
      </c>
    </row>
    <row r="562" spans="2:51" s="12" customFormat="1" ht="13.5">
      <c r="B562" s="198"/>
      <c r="D562" s="199" t="s">
        <v>217</v>
      </c>
      <c r="E562" s="200" t="s">
        <v>5</v>
      </c>
      <c r="F562" s="201" t="s">
        <v>1242</v>
      </c>
      <c r="H562" s="202">
        <v>4.6</v>
      </c>
      <c r="I562" s="203"/>
      <c r="L562" s="198"/>
      <c r="M562" s="204"/>
      <c r="N562" s="205"/>
      <c r="O562" s="205"/>
      <c r="P562" s="205"/>
      <c r="Q562" s="205"/>
      <c r="R562" s="205"/>
      <c r="S562" s="205"/>
      <c r="T562" s="206"/>
      <c r="AT562" s="200" t="s">
        <v>217</v>
      </c>
      <c r="AU562" s="200" t="s">
        <v>79</v>
      </c>
      <c r="AV562" s="12" t="s">
        <v>79</v>
      </c>
      <c r="AW562" s="12" t="s">
        <v>33</v>
      </c>
      <c r="AX562" s="12" t="s">
        <v>69</v>
      </c>
      <c r="AY562" s="200" t="s">
        <v>161</v>
      </c>
    </row>
    <row r="563" spans="2:51" s="14" customFormat="1" ht="13.5">
      <c r="B563" s="226"/>
      <c r="D563" s="199" t="s">
        <v>217</v>
      </c>
      <c r="E563" s="227" t="s">
        <v>5</v>
      </c>
      <c r="F563" s="228" t="s">
        <v>1243</v>
      </c>
      <c r="H563" s="229">
        <v>4.6</v>
      </c>
      <c r="I563" s="230"/>
      <c r="L563" s="226"/>
      <c r="M563" s="231"/>
      <c r="N563" s="232"/>
      <c r="O563" s="232"/>
      <c r="P563" s="232"/>
      <c r="Q563" s="232"/>
      <c r="R563" s="232"/>
      <c r="S563" s="232"/>
      <c r="T563" s="233"/>
      <c r="AT563" s="227" t="s">
        <v>217</v>
      </c>
      <c r="AU563" s="227" t="s">
        <v>79</v>
      </c>
      <c r="AV563" s="14" t="s">
        <v>253</v>
      </c>
      <c r="AW563" s="14" t="s">
        <v>33</v>
      </c>
      <c r="AX563" s="14" t="s">
        <v>69</v>
      </c>
      <c r="AY563" s="227" t="s">
        <v>161</v>
      </c>
    </row>
    <row r="564" spans="2:51" s="13" customFormat="1" ht="13.5">
      <c r="B564" s="207"/>
      <c r="D564" s="208" t="s">
        <v>217</v>
      </c>
      <c r="E564" s="209" t="s">
        <v>5</v>
      </c>
      <c r="F564" s="210" t="s">
        <v>220</v>
      </c>
      <c r="H564" s="211">
        <v>93.4</v>
      </c>
      <c r="I564" s="212"/>
      <c r="L564" s="207"/>
      <c r="M564" s="213"/>
      <c r="N564" s="214"/>
      <c r="O564" s="214"/>
      <c r="P564" s="214"/>
      <c r="Q564" s="214"/>
      <c r="R564" s="214"/>
      <c r="S564" s="214"/>
      <c r="T564" s="215"/>
      <c r="AT564" s="216" t="s">
        <v>217</v>
      </c>
      <c r="AU564" s="216" t="s">
        <v>79</v>
      </c>
      <c r="AV564" s="13" t="s">
        <v>215</v>
      </c>
      <c r="AW564" s="13" t="s">
        <v>33</v>
      </c>
      <c r="AX564" s="13" t="s">
        <v>77</v>
      </c>
      <c r="AY564" s="216" t="s">
        <v>161</v>
      </c>
    </row>
    <row r="565" spans="2:65" s="1" customFormat="1" ht="22.5" customHeight="1">
      <c r="B565" s="181"/>
      <c r="C565" s="234" t="s">
        <v>1244</v>
      </c>
      <c r="D565" s="234" t="s">
        <v>513</v>
      </c>
      <c r="E565" s="235" t="s">
        <v>1223</v>
      </c>
      <c r="F565" s="236" t="s">
        <v>1224</v>
      </c>
      <c r="G565" s="237" t="s">
        <v>236</v>
      </c>
      <c r="H565" s="238">
        <v>3.025</v>
      </c>
      <c r="I565" s="239"/>
      <c r="J565" s="240">
        <f>ROUND(I565*H565,2)</f>
        <v>0</v>
      </c>
      <c r="K565" s="236" t="s">
        <v>169</v>
      </c>
      <c r="L565" s="241"/>
      <c r="M565" s="242" t="s">
        <v>5</v>
      </c>
      <c r="N565" s="243" t="s">
        <v>40</v>
      </c>
      <c r="O565" s="42"/>
      <c r="P565" s="191">
        <f>O565*H565</f>
        <v>0</v>
      </c>
      <c r="Q565" s="191">
        <v>0.55</v>
      </c>
      <c r="R565" s="191">
        <f>Q565*H565</f>
        <v>1.66375</v>
      </c>
      <c r="S565" s="191">
        <v>0</v>
      </c>
      <c r="T565" s="192">
        <f>S565*H565</f>
        <v>0</v>
      </c>
      <c r="AR565" s="24" t="s">
        <v>1073</v>
      </c>
      <c r="AT565" s="24" t="s">
        <v>513</v>
      </c>
      <c r="AU565" s="24" t="s">
        <v>79</v>
      </c>
      <c r="AY565" s="24" t="s">
        <v>161</v>
      </c>
      <c r="BE565" s="193">
        <f>IF(N565="základní",J565,0)</f>
        <v>0</v>
      </c>
      <c r="BF565" s="193">
        <f>IF(N565="snížená",J565,0)</f>
        <v>0</v>
      </c>
      <c r="BG565" s="193">
        <f>IF(N565="zákl. přenesená",J565,0)</f>
        <v>0</v>
      </c>
      <c r="BH565" s="193">
        <f>IF(N565="sníž. přenesená",J565,0)</f>
        <v>0</v>
      </c>
      <c r="BI565" s="193">
        <f>IF(N565="nulová",J565,0)</f>
        <v>0</v>
      </c>
      <c r="BJ565" s="24" t="s">
        <v>77</v>
      </c>
      <c r="BK565" s="193">
        <f>ROUND(I565*H565,2)</f>
        <v>0</v>
      </c>
      <c r="BL565" s="24" t="s">
        <v>277</v>
      </c>
      <c r="BM565" s="24" t="s">
        <v>1245</v>
      </c>
    </row>
    <row r="566" spans="2:51" s="12" customFormat="1" ht="13.5">
      <c r="B566" s="198"/>
      <c r="D566" s="199" t="s">
        <v>217</v>
      </c>
      <c r="E566" s="200" t="s">
        <v>5</v>
      </c>
      <c r="F566" s="201" t="s">
        <v>1246</v>
      </c>
      <c r="H566" s="202">
        <v>0.393</v>
      </c>
      <c r="I566" s="203"/>
      <c r="L566" s="198"/>
      <c r="M566" s="204"/>
      <c r="N566" s="205"/>
      <c r="O566" s="205"/>
      <c r="P566" s="205"/>
      <c r="Q566" s="205"/>
      <c r="R566" s="205"/>
      <c r="S566" s="205"/>
      <c r="T566" s="206"/>
      <c r="AT566" s="200" t="s">
        <v>217</v>
      </c>
      <c r="AU566" s="200" t="s">
        <v>79</v>
      </c>
      <c r="AV566" s="12" t="s">
        <v>79</v>
      </c>
      <c r="AW566" s="12" t="s">
        <v>33</v>
      </c>
      <c r="AX566" s="12" t="s">
        <v>69</v>
      </c>
      <c r="AY566" s="200" t="s">
        <v>161</v>
      </c>
    </row>
    <row r="567" spans="2:51" s="14" customFormat="1" ht="13.5">
      <c r="B567" s="226"/>
      <c r="D567" s="199" t="s">
        <v>217</v>
      </c>
      <c r="E567" s="227" t="s">
        <v>5</v>
      </c>
      <c r="F567" s="228" t="s">
        <v>1239</v>
      </c>
      <c r="H567" s="229">
        <v>0.393</v>
      </c>
      <c r="I567" s="230"/>
      <c r="L567" s="226"/>
      <c r="M567" s="231"/>
      <c r="N567" s="232"/>
      <c r="O567" s="232"/>
      <c r="P567" s="232"/>
      <c r="Q567" s="232"/>
      <c r="R567" s="232"/>
      <c r="S567" s="232"/>
      <c r="T567" s="233"/>
      <c r="AT567" s="227" t="s">
        <v>217</v>
      </c>
      <c r="AU567" s="227" t="s">
        <v>79</v>
      </c>
      <c r="AV567" s="14" t="s">
        <v>253</v>
      </c>
      <c r="AW567" s="14" t="s">
        <v>33</v>
      </c>
      <c r="AX567" s="14" t="s">
        <v>69</v>
      </c>
      <c r="AY567" s="227" t="s">
        <v>161</v>
      </c>
    </row>
    <row r="568" spans="2:51" s="12" customFormat="1" ht="13.5">
      <c r="B568" s="198"/>
      <c r="D568" s="199" t="s">
        <v>217</v>
      </c>
      <c r="E568" s="200" t="s">
        <v>5</v>
      </c>
      <c r="F568" s="201" t="s">
        <v>1247</v>
      </c>
      <c r="H568" s="202">
        <v>2.499</v>
      </c>
      <c r="I568" s="203"/>
      <c r="L568" s="198"/>
      <c r="M568" s="204"/>
      <c r="N568" s="205"/>
      <c r="O568" s="205"/>
      <c r="P568" s="205"/>
      <c r="Q568" s="205"/>
      <c r="R568" s="205"/>
      <c r="S568" s="205"/>
      <c r="T568" s="206"/>
      <c r="AT568" s="200" t="s">
        <v>217</v>
      </c>
      <c r="AU568" s="200" t="s">
        <v>79</v>
      </c>
      <c r="AV568" s="12" t="s">
        <v>79</v>
      </c>
      <c r="AW568" s="12" t="s">
        <v>33</v>
      </c>
      <c r="AX568" s="12" t="s">
        <v>69</v>
      </c>
      <c r="AY568" s="200" t="s">
        <v>161</v>
      </c>
    </row>
    <row r="569" spans="2:51" s="14" customFormat="1" ht="13.5">
      <c r="B569" s="226"/>
      <c r="D569" s="199" t="s">
        <v>217</v>
      </c>
      <c r="E569" s="227" t="s">
        <v>5</v>
      </c>
      <c r="F569" s="228" t="s">
        <v>1241</v>
      </c>
      <c r="H569" s="229">
        <v>2.499</v>
      </c>
      <c r="I569" s="230"/>
      <c r="L569" s="226"/>
      <c r="M569" s="231"/>
      <c r="N569" s="232"/>
      <c r="O569" s="232"/>
      <c r="P569" s="232"/>
      <c r="Q569" s="232"/>
      <c r="R569" s="232"/>
      <c r="S569" s="232"/>
      <c r="T569" s="233"/>
      <c r="AT569" s="227" t="s">
        <v>217</v>
      </c>
      <c r="AU569" s="227" t="s">
        <v>79</v>
      </c>
      <c r="AV569" s="14" t="s">
        <v>253</v>
      </c>
      <c r="AW569" s="14" t="s">
        <v>33</v>
      </c>
      <c r="AX569" s="14" t="s">
        <v>69</v>
      </c>
      <c r="AY569" s="227" t="s">
        <v>161</v>
      </c>
    </row>
    <row r="570" spans="2:51" s="12" customFormat="1" ht="13.5">
      <c r="B570" s="198"/>
      <c r="D570" s="199" t="s">
        <v>217</v>
      </c>
      <c r="E570" s="200" t="s">
        <v>5</v>
      </c>
      <c r="F570" s="201" t="s">
        <v>1248</v>
      </c>
      <c r="H570" s="202">
        <v>0.133</v>
      </c>
      <c r="I570" s="203"/>
      <c r="L570" s="198"/>
      <c r="M570" s="204"/>
      <c r="N570" s="205"/>
      <c r="O570" s="205"/>
      <c r="P570" s="205"/>
      <c r="Q570" s="205"/>
      <c r="R570" s="205"/>
      <c r="S570" s="205"/>
      <c r="T570" s="206"/>
      <c r="AT570" s="200" t="s">
        <v>217</v>
      </c>
      <c r="AU570" s="200" t="s">
        <v>79</v>
      </c>
      <c r="AV570" s="12" t="s">
        <v>79</v>
      </c>
      <c r="AW570" s="12" t="s">
        <v>33</v>
      </c>
      <c r="AX570" s="12" t="s">
        <v>69</v>
      </c>
      <c r="AY570" s="200" t="s">
        <v>161</v>
      </c>
    </row>
    <row r="571" spans="2:51" s="14" customFormat="1" ht="13.5">
      <c r="B571" s="226"/>
      <c r="D571" s="199" t="s">
        <v>217</v>
      </c>
      <c r="E571" s="227" t="s">
        <v>5</v>
      </c>
      <c r="F571" s="228" t="s">
        <v>1243</v>
      </c>
      <c r="H571" s="229">
        <v>0.133</v>
      </c>
      <c r="I571" s="230"/>
      <c r="L571" s="226"/>
      <c r="M571" s="231"/>
      <c r="N571" s="232"/>
      <c r="O571" s="232"/>
      <c r="P571" s="232"/>
      <c r="Q571" s="232"/>
      <c r="R571" s="232"/>
      <c r="S571" s="232"/>
      <c r="T571" s="233"/>
      <c r="AT571" s="227" t="s">
        <v>217</v>
      </c>
      <c r="AU571" s="227" t="s">
        <v>79</v>
      </c>
      <c r="AV571" s="14" t="s">
        <v>253</v>
      </c>
      <c r="AW571" s="14" t="s">
        <v>33</v>
      </c>
      <c r="AX571" s="14" t="s">
        <v>69</v>
      </c>
      <c r="AY571" s="227" t="s">
        <v>161</v>
      </c>
    </row>
    <row r="572" spans="2:51" s="13" customFormat="1" ht="13.5">
      <c r="B572" s="207"/>
      <c r="D572" s="208" t="s">
        <v>217</v>
      </c>
      <c r="E572" s="209" t="s">
        <v>5</v>
      </c>
      <c r="F572" s="210" t="s">
        <v>220</v>
      </c>
      <c r="H572" s="211">
        <v>3.025</v>
      </c>
      <c r="I572" s="212"/>
      <c r="L572" s="207"/>
      <c r="M572" s="213"/>
      <c r="N572" s="214"/>
      <c r="O572" s="214"/>
      <c r="P572" s="214"/>
      <c r="Q572" s="214"/>
      <c r="R572" s="214"/>
      <c r="S572" s="214"/>
      <c r="T572" s="215"/>
      <c r="AT572" s="216" t="s">
        <v>217</v>
      </c>
      <c r="AU572" s="216" t="s">
        <v>79</v>
      </c>
      <c r="AV572" s="13" t="s">
        <v>215</v>
      </c>
      <c r="AW572" s="13" t="s">
        <v>33</v>
      </c>
      <c r="AX572" s="13" t="s">
        <v>77</v>
      </c>
      <c r="AY572" s="216" t="s">
        <v>161</v>
      </c>
    </row>
    <row r="573" spans="2:65" s="1" customFormat="1" ht="31.5" customHeight="1">
      <c r="B573" s="181"/>
      <c r="C573" s="182" t="s">
        <v>1249</v>
      </c>
      <c r="D573" s="182" t="s">
        <v>165</v>
      </c>
      <c r="E573" s="183" t="s">
        <v>1250</v>
      </c>
      <c r="F573" s="184" t="s">
        <v>1251</v>
      </c>
      <c r="G573" s="185" t="s">
        <v>231</v>
      </c>
      <c r="H573" s="186">
        <v>192.65</v>
      </c>
      <c r="I573" s="187"/>
      <c r="J573" s="188">
        <f>ROUND(I573*H573,2)</f>
        <v>0</v>
      </c>
      <c r="K573" s="184" t="s">
        <v>169</v>
      </c>
      <c r="L573" s="41"/>
      <c r="M573" s="189" t="s">
        <v>5</v>
      </c>
      <c r="N573" s="190" t="s">
        <v>40</v>
      </c>
      <c r="O573" s="42"/>
      <c r="P573" s="191">
        <f>O573*H573</f>
        <v>0</v>
      </c>
      <c r="Q573" s="191">
        <v>0</v>
      </c>
      <c r="R573" s="191">
        <f>Q573*H573</f>
        <v>0</v>
      </c>
      <c r="S573" s="191">
        <v>0</v>
      </c>
      <c r="T573" s="192">
        <f>S573*H573</f>
        <v>0</v>
      </c>
      <c r="AR573" s="24" t="s">
        <v>277</v>
      </c>
      <c r="AT573" s="24" t="s">
        <v>165</v>
      </c>
      <c r="AU573" s="24" t="s">
        <v>79</v>
      </c>
      <c r="AY573" s="24" t="s">
        <v>161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24" t="s">
        <v>77</v>
      </c>
      <c r="BK573" s="193">
        <f>ROUND(I573*H573,2)</f>
        <v>0</v>
      </c>
      <c r="BL573" s="24" t="s">
        <v>277</v>
      </c>
      <c r="BM573" s="24" t="s">
        <v>1252</v>
      </c>
    </row>
    <row r="574" spans="2:51" s="12" customFormat="1" ht="13.5">
      <c r="B574" s="198"/>
      <c r="D574" s="199" t="s">
        <v>217</v>
      </c>
      <c r="E574" s="200" t="s">
        <v>5</v>
      </c>
      <c r="F574" s="201" t="s">
        <v>1253</v>
      </c>
      <c r="H574" s="202">
        <v>47.1</v>
      </c>
      <c r="I574" s="203"/>
      <c r="L574" s="198"/>
      <c r="M574" s="204"/>
      <c r="N574" s="205"/>
      <c r="O574" s="205"/>
      <c r="P574" s="205"/>
      <c r="Q574" s="205"/>
      <c r="R574" s="205"/>
      <c r="S574" s="205"/>
      <c r="T574" s="206"/>
      <c r="AT574" s="200" t="s">
        <v>217</v>
      </c>
      <c r="AU574" s="200" t="s">
        <v>79</v>
      </c>
      <c r="AV574" s="12" t="s">
        <v>79</v>
      </c>
      <c r="AW574" s="12" t="s">
        <v>33</v>
      </c>
      <c r="AX574" s="12" t="s">
        <v>69</v>
      </c>
      <c r="AY574" s="200" t="s">
        <v>161</v>
      </c>
    </row>
    <row r="575" spans="2:51" s="12" customFormat="1" ht="13.5">
      <c r="B575" s="198"/>
      <c r="D575" s="199" t="s">
        <v>217</v>
      </c>
      <c r="E575" s="200" t="s">
        <v>5</v>
      </c>
      <c r="F575" s="201" t="s">
        <v>1254</v>
      </c>
      <c r="H575" s="202">
        <v>61</v>
      </c>
      <c r="I575" s="203"/>
      <c r="L575" s="198"/>
      <c r="M575" s="204"/>
      <c r="N575" s="205"/>
      <c r="O575" s="205"/>
      <c r="P575" s="205"/>
      <c r="Q575" s="205"/>
      <c r="R575" s="205"/>
      <c r="S575" s="205"/>
      <c r="T575" s="206"/>
      <c r="AT575" s="200" t="s">
        <v>217</v>
      </c>
      <c r="AU575" s="200" t="s">
        <v>79</v>
      </c>
      <c r="AV575" s="12" t="s">
        <v>79</v>
      </c>
      <c r="AW575" s="12" t="s">
        <v>33</v>
      </c>
      <c r="AX575" s="12" t="s">
        <v>69</v>
      </c>
      <c r="AY575" s="200" t="s">
        <v>161</v>
      </c>
    </row>
    <row r="576" spans="2:51" s="12" customFormat="1" ht="13.5">
      <c r="B576" s="198"/>
      <c r="D576" s="199" t="s">
        <v>217</v>
      </c>
      <c r="E576" s="200" t="s">
        <v>5</v>
      </c>
      <c r="F576" s="201" t="s">
        <v>1255</v>
      </c>
      <c r="H576" s="202">
        <v>84.55</v>
      </c>
      <c r="I576" s="203"/>
      <c r="L576" s="198"/>
      <c r="M576" s="204"/>
      <c r="N576" s="205"/>
      <c r="O576" s="205"/>
      <c r="P576" s="205"/>
      <c r="Q576" s="205"/>
      <c r="R576" s="205"/>
      <c r="S576" s="205"/>
      <c r="T576" s="206"/>
      <c r="AT576" s="200" t="s">
        <v>217</v>
      </c>
      <c r="AU576" s="200" t="s">
        <v>79</v>
      </c>
      <c r="AV576" s="12" t="s">
        <v>79</v>
      </c>
      <c r="AW576" s="12" t="s">
        <v>33</v>
      </c>
      <c r="AX576" s="12" t="s">
        <v>69</v>
      </c>
      <c r="AY576" s="200" t="s">
        <v>161</v>
      </c>
    </row>
    <row r="577" spans="2:51" s="14" customFormat="1" ht="13.5">
      <c r="B577" s="226"/>
      <c r="D577" s="199" t="s">
        <v>217</v>
      </c>
      <c r="E577" s="227" t="s">
        <v>5</v>
      </c>
      <c r="F577" s="228" t="s">
        <v>1256</v>
      </c>
      <c r="H577" s="229">
        <v>192.65</v>
      </c>
      <c r="I577" s="230"/>
      <c r="L577" s="226"/>
      <c r="M577" s="231"/>
      <c r="N577" s="232"/>
      <c r="O577" s="232"/>
      <c r="P577" s="232"/>
      <c r="Q577" s="232"/>
      <c r="R577" s="232"/>
      <c r="S577" s="232"/>
      <c r="T577" s="233"/>
      <c r="AT577" s="227" t="s">
        <v>217</v>
      </c>
      <c r="AU577" s="227" t="s">
        <v>79</v>
      </c>
      <c r="AV577" s="14" t="s">
        <v>253</v>
      </c>
      <c r="AW577" s="14" t="s">
        <v>33</v>
      </c>
      <c r="AX577" s="14" t="s">
        <v>69</v>
      </c>
      <c r="AY577" s="227" t="s">
        <v>161</v>
      </c>
    </row>
    <row r="578" spans="2:51" s="12" customFormat="1" ht="13.5">
      <c r="B578" s="198"/>
      <c r="D578" s="199" t="s">
        <v>217</v>
      </c>
      <c r="E578" s="200" t="s">
        <v>5</v>
      </c>
      <c r="F578" s="201" t="s">
        <v>5</v>
      </c>
      <c r="H578" s="202">
        <v>0</v>
      </c>
      <c r="I578" s="203"/>
      <c r="L578" s="198"/>
      <c r="M578" s="204"/>
      <c r="N578" s="205"/>
      <c r="O578" s="205"/>
      <c r="P578" s="205"/>
      <c r="Q578" s="205"/>
      <c r="R578" s="205"/>
      <c r="S578" s="205"/>
      <c r="T578" s="206"/>
      <c r="AT578" s="200" t="s">
        <v>217</v>
      </c>
      <c r="AU578" s="200" t="s">
        <v>79</v>
      </c>
      <c r="AV578" s="12" t="s">
        <v>79</v>
      </c>
      <c r="AW578" s="12" t="s">
        <v>6</v>
      </c>
      <c r="AX578" s="12" t="s">
        <v>69</v>
      </c>
      <c r="AY578" s="200" t="s">
        <v>161</v>
      </c>
    </row>
    <row r="579" spans="2:51" s="12" customFormat="1" ht="13.5">
      <c r="B579" s="198"/>
      <c r="D579" s="199" t="s">
        <v>217</v>
      </c>
      <c r="E579" s="200" t="s">
        <v>5</v>
      </c>
      <c r="F579" s="201" t="s">
        <v>5</v>
      </c>
      <c r="H579" s="202">
        <v>0</v>
      </c>
      <c r="I579" s="203"/>
      <c r="L579" s="198"/>
      <c r="M579" s="204"/>
      <c r="N579" s="205"/>
      <c r="O579" s="205"/>
      <c r="P579" s="205"/>
      <c r="Q579" s="205"/>
      <c r="R579" s="205"/>
      <c r="S579" s="205"/>
      <c r="T579" s="206"/>
      <c r="AT579" s="200" t="s">
        <v>217</v>
      </c>
      <c r="AU579" s="200" t="s">
        <v>79</v>
      </c>
      <c r="AV579" s="12" t="s">
        <v>79</v>
      </c>
      <c r="AW579" s="12" t="s">
        <v>6</v>
      </c>
      <c r="AX579" s="12" t="s">
        <v>69</v>
      </c>
      <c r="AY579" s="200" t="s">
        <v>161</v>
      </c>
    </row>
    <row r="580" spans="2:51" s="13" customFormat="1" ht="13.5">
      <c r="B580" s="207"/>
      <c r="D580" s="208" t="s">
        <v>217</v>
      </c>
      <c r="E580" s="209" t="s">
        <v>5</v>
      </c>
      <c r="F580" s="210" t="s">
        <v>220</v>
      </c>
      <c r="H580" s="211">
        <v>192.65</v>
      </c>
      <c r="I580" s="212"/>
      <c r="L580" s="207"/>
      <c r="M580" s="213"/>
      <c r="N580" s="214"/>
      <c r="O580" s="214"/>
      <c r="P580" s="214"/>
      <c r="Q580" s="214"/>
      <c r="R580" s="214"/>
      <c r="S580" s="214"/>
      <c r="T580" s="215"/>
      <c r="AT580" s="216" t="s">
        <v>217</v>
      </c>
      <c r="AU580" s="216" t="s">
        <v>79</v>
      </c>
      <c r="AV580" s="13" t="s">
        <v>215</v>
      </c>
      <c r="AW580" s="13" t="s">
        <v>33</v>
      </c>
      <c r="AX580" s="13" t="s">
        <v>77</v>
      </c>
      <c r="AY580" s="216" t="s">
        <v>161</v>
      </c>
    </row>
    <row r="581" spans="2:65" s="1" customFormat="1" ht="22.5" customHeight="1">
      <c r="B581" s="181"/>
      <c r="C581" s="234" t="s">
        <v>1257</v>
      </c>
      <c r="D581" s="234" t="s">
        <v>513</v>
      </c>
      <c r="E581" s="235" t="s">
        <v>1223</v>
      </c>
      <c r="F581" s="236" t="s">
        <v>1224</v>
      </c>
      <c r="G581" s="237" t="s">
        <v>236</v>
      </c>
      <c r="H581" s="238">
        <v>6.824</v>
      </c>
      <c r="I581" s="239"/>
      <c r="J581" s="240">
        <f>ROUND(I581*H581,2)</f>
        <v>0</v>
      </c>
      <c r="K581" s="236" t="s">
        <v>169</v>
      </c>
      <c r="L581" s="241"/>
      <c r="M581" s="242" t="s">
        <v>5</v>
      </c>
      <c r="N581" s="243" t="s">
        <v>40</v>
      </c>
      <c r="O581" s="42"/>
      <c r="P581" s="191">
        <f>O581*H581</f>
        <v>0</v>
      </c>
      <c r="Q581" s="191">
        <v>0.55</v>
      </c>
      <c r="R581" s="191">
        <f>Q581*H581</f>
        <v>3.7532</v>
      </c>
      <c r="S581" s="191">
        <v>0</v>
      </c>
      <c r="T581" s="192">
        <f>S581*H581</f>
        <v>0</v>
      </c>
      <c r="AR581" s="24" t="s">
        <v>1073</v>
      </c>
      <c r="AT581" s="24" t="s">
        <v>513</v>
      </c>
      <c r="AU581" s="24" t="s">
        <v>79</v>
      </c>
      <c r="AY581" s="24" t="s">
        <v>161</v>
      </c>
      <c r="BE581" s="193">
        <f>IF(N581="základní",J581,0)</f>
        <v>0</v>
      </c>
      <c r="BF581" s="193">
        <f>IF(N581="snížená",J581,0)</f>
        <v>0</v>
      </c>
      <c r="BG581" s="193">
        <f>IF(N581="zákl. přenesená",J581,0)</f>
        <v>0</v>
      </c>
      <c r="BH581" s="193">
        <f>IF(N581="sníž. přenesená",J581,0)</f>
        <v>0</v>
      </c>
      <c r="BI581" s="193">
        <f>IF(N581="nulová",J581,0)</f>
        <v>0</v>
      </c>
      <c r="BJ581" s="24" t="s">
        <v>77</v>
      </c>
      <c r="BK581" s="193">
        <f>ROUND(I581*H581,2)</f>
        <v>0</v>
      </c>
      <c r="BL581" s="24" t="s">
        <v>277</v>
      </c>
      <c r="BM581" s="24" t="s">
        <v>1258</v>
      </c>
    </row>
    <row r="582" spans="2:51" s="12" customFormat="1" ht="13.5">
      <c r="B582" s="198"/>
      <c r="D582" s="199" t="s">
        <v>217</v>
      </c>
      <c r="E582" s="200" t="s">
        <v>5</v>
      </c>
      <c r="F582" s="201" t="s">
        <v>1259</v>
      </c>
      <c r="H582" s="202">
        <v>1.668</v>
      </c>
      <c r="I582" s="203"/>
      <c r="L582" s="198"/>
      <c r="M582" s="204"/>
      <c r="N582" s="205"/>
      <c r="O582" s="205"/>
      <c r="P582" s="205"/>
      <c r="Q582" s="205"/>
      <c r="R582" s="205"/>
      <c r="S582" s="205"/>
      <c r="T582" s="206"/>
      <c r="AT582" s="200" t="s">
        <v>217</v>
      </c>
      <c r="AU582" s="200" t="s">
        <v>79</v>
      </c>
      <c r="AV582" s="12" t="s">
        <v>79</v>
      </c>
      <c r="AW582" s="12" t="s">
        <v>33</v>
      </c>
      <c r="AX582" s="12" t="s">
        <v>69</v>
      </c>
      <c r="AY582" s="200" t="s">
        <v>161</v>
      </c>
    </row>
    <row r="583" spans="2:51" s="12" customFormat="1" ht="13.5">
      <c r="B583" s="198"/>
      <c r="D583" s="199" t="s">
        <v>217</v>
      </c>
      <c r="E583" s="200" t="s">
        <v>5</v>
      </c>
      <c r="F583" s="201" t="s">
        <v>1260</v>
      </c>
      <c r="H583" s="202">
        <v>2.161</v>
      </c>
      <c r="I583" s="203"/>
      <c r="L583" s="198"/>
      <c r="M583" s="204"/>
      <c r="N583" s="205"/>
      <c r="O583" s="205"/>
      <c r="P583" s="205"/>
      <c r="Q583" s="205"/>
      <c r="R583" s="205"/>
      <c r="S583" s="205"/>
      <c r="T583" s="206"/>
      <c r="AT583" s="200" t="s">
        <v>217</v>
      </c>
      <c r="AU583" s="200" t="s">
        <v>79</v>
      </c>
      <c r="AV583" s="12" t="s">
        <v>79</v>
      </c>
      <c r="AW583" s="12" t="s">
        <v>33</v>
      </c>
      <c r="AX583" s="12" t="s">
        <v>69</v>
      </c>
      <c r="AY583" s="200" t="s">
        <v>161</v>
      </c>
    </row>
    <row r="584" spans="2:51" s="12" customFormat="1" ht="13.5">
      <c r="B584" s="198"/>
      <c r="D584" s="199" t="s">
        <v>217</v>
      </c>
      <c r="E584" s="200" t="s">
        <v>5</v>
      </c>
      <c r="F584" s="201" t="s">
        <v>1261</v>
      </c>
      <c r="H584" s="202">
        <v>2.995</v>
      </c>
      <c r="I584" s="203"/>
      <c r="L584" s="198"/>
      <c r="M584" s="204"/>
      <c r="N584" s="205"/>
      <c r="O584" s="205"/>
      <c r="P584" s="205"/>
      <c r="Q584" s="205"/>
      <c r="R584" s="205"/>
      <c r="S584" s="205"/>
      <c r="T584" s="206"/>
      <c r="AT584" s="200" t="s">
        <v>217</v>
      </c>
      <c r="AU584" s="200" t="s">
        <v>79</v>
      </c>
      <c r="AV584" s="12" t="s">
        <v>79</v>
      </c>
      <c r="AW584" s="12" t="s">
        <v>33</v>
      </c>
      <c r="AX584" s="12" t="s">
        <v>69</v>
      </c>
      <c r="AY584" s="200" t="s">
        <v>161</v>
      </c>
    </row>
    <row r="585" spans="2:51" s="14" customFormat="1" ht="13.5">
      <c r="B585" s="226"/>
      <c r="D585" s="199" t="s">
        <v>217</v>
      </c>
      <c r="E585" s="227" t="s">
        <v>5</v>
      </c>
      <c r="F585" s="228" t="s">
        <v>1256</v>
      </c>
      <c r="H585" s="229">
        <v>6.824</v>
      </c>
      <c r="I585" s="230"/>
      <c r="L585" s="226"/>
      <c r="M585" s="231"/>
      <c r="N585" s="232"/>
      <c r="O585" s="232"/>
      <c r="P585" s="232"/>
      <c r="Q585" s="232"/>
      <c r="R585" s="232"/>
      <c r="S585" s="232"/>
      <c r="T585" s="233"/>
      <c r="AT585" s="227" t="s">
        <v>217</v>
      </c>
      <c r="AU585" s="227" t="s">
        <v>79</v>
      </c>
      <c r="AV585" s="14" t="s">
        <v>253</v>
      </c>
      <c r="AW585" s="14" t="s">
        <v>33</v>
      </c>
      <c r="AX585" s="14" t="s">
        <v>69</v>
      </c>
      <c r="AY585" s="227" t="s">
        <v>161</v>
      </c>
    </row>
    <row r="586" spans="2:51" s="12" customFormat="1" ht="13.5">
      <c r="B586" s="198"/>
      <c r="D586" s="199" t="s">
        <v>217</v>
      </c>
      <c r="E586" s="200" t="s">
        <v>5</v>
      </c>
      <c r="F586" s="201" t="s">
        <v>5</v>
      </c>
      <c r="H586" s="202">
        <v>0</v>
      </c>
      <c r="I586" s="203"/>
      <c r="L586" s="198"/>
      <c r="M586" s="204"/>
      <c r="N586" s="205"/>
      <c r="O586" s="205"/>
      <c r="P586" s="205"/>
      <c r="Q586" s="205"/>
      <c r="R586" s="205"/>
      <c r="S586" s="205"/>
      <c r="T586" s="206"/>
      <c r="AT586" s="200" t="s">
        <v>217</v>
      </c>
      <c r="AU586" s="200" t="s">
        <v>79</v>
      </c>
      <c r="AV586" s="12" t="s">
        <v>79</v>
      </c>
      <c r="AW586" s="12" t="s">
        <v>6</v>
      </c>
      <c r="AX586" s="12" t="s">
        <v>69</v>
      </c>
      <c r="AY586" s="200" t="s">
        <v>161</v>
      </c>
    </row>
    <row r="587" spans="2:51" s="12" customFormat="1" ht="13.5">
      <c r="B587" s="198"/>
      <c r="D587" s="199" t="s">
        <v>217</v>
      </c>
      <c r="E587" s="200" t="s">
        <v>5</v>
      </c>
      <c r="F587" s="201" t="s">
        <v>5</v>
      </c>
      <c r="H587" s="202">
        <v>0</v>
      </c>
      <c r="I587" s="203"/>
      <c r="L587" s="198"/>
      <c r="M587" s="204"/>
      <c r="N587" s="205"/>
      <c r="O587" s="205"/>
      <c r="P587" s="205"/>
      <c r="Q587" s="205"/>
      <c r="R587" s="205"/>
      <c r="S587" s="205"/>
      <c r="T587" s="206"/>
      <c r="AT587" s="200" t="s">
        <v>217</v>
      </c>
      <c r="AU587" s="200" t="s">
        <v>79</v>
      </c>
      <c r="AV587" s="12" t="s">
        <v>79</v>
      </c>
      <c r="AW587" s="12" t="s">
        <v>6</v>
      </c>
      <c r="AX587" s="12" t="s">
        <v>69</v>
      </c>
      <c r="AY587" s="200" t="s">
        <v>161</v>
      </c>
    </row>
    <row r="588" spans="2:51" s="13" customFormat="1" ht="13.5">
      <c r="B588" s="207"/>
      <c r="D588" s="208" t="s">
        <v>217</v>
      </c>
      <c r="E588" s="209" t="s">
        <v>5</v>
      </c>
      <c r="F588" s="210" t="s">
        <v>220</v>
      </c>
      <c r="H588" s="211">
        <v>6.824</v>
      </c>
      <c r="I588" s="212"/>
      <c r="L588" s="207"/>
      <c r="M588" s="213"/>
      <c r="N588" s="214"/>
      <c r="O588" s="214"/>
      <c r="P588" s="214"/>
      <c r="Q588" s="214"/>
      <c r="R588" s="214"/>
      <c r="S588" s="214"/>
      <c r="T588" s="215"/>
      <c r="AT588" s="216" t="s">
        <v>217</v>
      </c>
      <c r="AU588" s="216" t="s">
        <v>79</v>
      </c>
      <c r="AV588" s="13" t="s">
        <v>215</v>
      </c>
      <c r="AW588" s="13" t="s">
        <v>33</v>
      </c>
      <c r="AX588" s="13" t="s">
        <v>77</v>
      </c>
      <c r="AY588" s="216" t="s">
        <v>161</v>
      </c>
    </row>
    <row r="589" spans="2:65" s="1" customFormat="1" ht="22.5" customHeight="1">
      <c r="B589" s="181"/>
      <c r="C589" s="182" t="s">
        <v>1262</v>
      </c>
      <c r="D589" s="182" t="s">
        <v>165</v>
      </c>
      <c r="E589" s="183" t="s">
        <v>1263</v>
      </c>
      <c r="F589" s="184" t="s">
        <v>1264</v>
      </c>
      <c r="G589" s="185" t="s">
        <v>214</v>
      </c>
      <c r="H589" s="186">
        <v>1021.586</v>
      </c>
      <c r="I589" s="187"/>
      <c r="J589" s="188">
        <f>ROUND(I589*H589,2)</f>
        <v>0</v>
      </c>
      <c r="K589" s="184" t="s">
        <v>169</v>
      </c>
      <c r="L589" s="41"/>
      <c r="M589" s="189" t="s">
        <v>5</v>
      </c>
      <c r="N589" s="190" t="s">
        <v>40</v>
      </c>
      <c r="O589" s="42"/>
      <c r="P589" s="191">
        <f>O589*H589</f>
        <v>0</v>
      </c>
      <c r="Q589" s="191">
        <v>0</v>
      </c>
      <c r="R589" s="191">
        <f>Q589*H589</f>
        <v>0</v>
      </c>
      <c r="S589" s="191">
        <v>0</v>
      </c>
      <c r="T589" s="192">
        <f>S589*H589</f>
        <v>0</v>
      </c>
      <c r="AR589" s="24" t="s">
        <v>277</v>
      </c>
      <c r="AT589" s="24" t="s">
        <v>165</v>
      </c>
      <c r="AU589" s="24" t="s">
        <v>79</v>
      </c>
      <c r="AY589" s="24" t="s">
        <v>161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24" t="s">
        <v>77</v>
      </c>
      <c r="BK589" s="193">
        <f>ROUND(I589*H589,2)</f>
        <v>0</v>
      </c>
      <c r="BL589" s="24" t="s">
        <v>277</v>
      </c>
      <c r="BM589" s="24" t="s">
        <v>1265</v>
      </c>
    </row>
    <row r="590" spans="2:51" s="12" customFormat="1" ht="13.5">
      <c r="B590" s="198"/>
      <c r="D590" s="199" t="s">
        <v>217</v>
      </c>
      <c r="E590" s="200" t="s">
        <v>5</v>
      </c>
      <c r="F590" s="201" t="s">
        <v>1266</v>
      </c>
      <c r="H590" s="202">
        <v>558.9</v>
      </c>
      <c r="I590" s="203"/>
      <c r="L590" s="198"/>
      <c r="M590" s="204"/>
      <c r="N590" s="205"/>
      <c r="O590" s="205"/>
      <c r="P590" s="205"/>
      <c r="Q590" s="205"/>
      <c r="R590" s="205"/>
      <c r="S590" s="205"/>
      <c r="T590" s="206"/>
      <c r="AT590" s="200" t="s">
        <v>217</v>
      </c>
      <c r="AU590" s="200" t="s">
        <v>79</v>
      </c>
      <c r="AV590" s="12" t="s">
        <v>79</v>
      </c>
      <c r="AW590" s="12" t="s">
        <v>33</v>
      </c>
      <c r="AX590" s="12" t="s">
        <v>69</v>
      </c>
      <c r="AY590" s="200" t="s">
        <v>161</v>
      </c>
    </row>
    <row r="591" spans="2:51" s="12" customFormat="1" ht="13.5">
      <c r="B591" s="198"/>
      <c r="D591" s="199" t="s">
        <v>217</v>
      </c>
      <c r="E591" s="200" t="s">
        <v>5</v>
      </c>
      <c r="F591" s="201" t="s">
        <v>1267</v>
      </c>
      <c r="H591" s="202">
        <v>52.725</v>
      </c>
      <c r="I591" s="203"/>
      <c r="L591" s="198"/>
      <c r="M591" s="204"/>
      <c r="N591" s="205"/>
      <c r="O591" s="205"/>
      <c r="P591" s="205"/>
      <c r="Q591" s="205"/>
      <c r="R591" s="205"/>
      <c r="S591" s="205"/>
      <c r="T591" s="206"/>
      <c r="AT591" s="200" t="s">
        <v>217</v>
      </c>
      <c r="AU591" s="200" t="s">
        <v>79</v>
      </c>
      <c r="AV591" s="12" t="s">
        <v>79</v>
      </c>
      <c r="AW591" s="12" t="s">
        <v>33</v>
      </c>
      <c r="AX591" s="12" t="s">
        <v>69</v>
      </c>
      <c r="AY591" s="200" t="s">
        <v>161</v>
      </c>
    </row>
    <row r="592" spans="2:51" s="12" customFormat="1" ht="13.5">
      <c r="B592" s="198"/>
      <c r="D592" s="199" t="s">
        <v>217</v>
      </c>
      <c r="E592" s="200" t="s">
        <v>5</v>
      </c>
      <c r="F592" s="201" t="s">
        <v>1268</v>
      </c>
      <c r="H592" s="202">
        <v>23.726</v>
      </c>
      <c r="I592" s="203"/>
      <c r="L592" s="198"/>
      <c r="M592" s="204"/>
      <c r="N592" s="205"/>
      <c r="O592" s="205"/>
      <c r="P592" s="205"/>
      <c r="Q592" s="205"/>
      <c r="R592" s="205"/>
      <c r="S592" s="205"/>
      <c r="T592" s="206"/>
      <c r="AT592" s="200" t="s">
        <v>217</v>
      </c>
      <c r="AU592" s="200" t="s">
        <v>79</v>
      </c>
      <c r="AV592" s="12" t="s">
        <v>79</v>
      </c>
      <c r="AW592" s="12" t="s">
        <v>33</v>
      </c>
      <c r="AX592" s="12" t="s">
        <v>69</v>
      </c>
      <c r="AY592" s="200" t="s">
        <v>161</v>
      </c>
    </row>
    <row r="593" spans="2:51" s="12" customFormat="1" ht="27">
      <c r="B593" s="198"/>
      <c r="D593" s="199" t="s">
        <v>217</v>
      </c>
      <c r="E593" s="200" t="s">
        <v>5</v>
      </c>
      <c r="F593" s="201" t="s">
        <v>1269</v>
      </c>
      <c r="H593" s="202">
        <v>321.3</v>
      </c>
      <c r="I593" s="203"/>
      <c r="L593" s="198"/>
      <c r="M593" s="204"/>
      <c r="N593" s="205"/>
      <c r="O593" s="205"/>
      <c r="P593" s="205"/>
      <c r="Q593" s="205"/>
      <c r="R593" s="205"/>
      <c r="S593" s="205"/>
      <c r="T593" s="206"/>
      <c r="AT593" s="200" t="s">
        <v>217</v>
      </c>
      <c r="AU593" s="200" t="s">
        <v>79</v>
      </c>
      <c r="AV593" s="12" t="s">
        <v>79</v>
      </c>
      <c r="AW593" s="12" t="s">
        <v>33</v>
      </c>
      <c r="AX593" s="12" t="s">
        <v>69</v>
      </c>
      <c r="AY593" s="200" t="s">
        <v>161</v>
      </c>
    </row>
    <row r="594" spans="2:51" s="12" customFormat="1" ht="13.5">
      <c r="B594" s="198"/>
      <c r="D594" s="199" t="s">
        <v>217</v>
      </c>
      <c r="E594" s="200" t="s">
        <v>5</v>
      </c>
      <c r="F594" s="201" t="s">
        <v>1270</v>
      </c>
      <c r="H594" s="202">
        <v>33.75</v>
      </c>
      <c r="I594" s="203"/>
      <c r="L594" s="198"/>
      <c r="M594" s="204"/>
      <c r="N594" s="205"/>
      <c r="O594" s="205"/>
      <c r="P594" s="205"/>
      <c r="Q594" s="205"/>
      <c r="R594" s="205"/>
      <c r="S594" s="205"/>
      <c r="T594" s="206"/>
      <c r="AT594" s="200" t="s">
        <v>217</v>
      </c>
      <c r="AU594" s="200" t="s">
        <v>79</v>
      </c>
      <c r="AV594" s="12" t="s">
        <v>79</v>
      </c>
      <c r="AW594" s="12" t="s">
        <v>33</v>
      </c>
      <c r="AX594" s="12" t="s">
        <v>69</v>
      </c>
      <c r="AY594" s="200" t="s">
        <v>161</v>
      </c>
    </row>
    <row r="595" spans="2:51" s="12" customFormat="1" ht="13.5">
      <c r="B595" s="198"/>
      <c r="D595" s="199" t="s">
        <v>217</v>
      </c>
      <c r="E595" s="200" t="s">
        <v>5</v>
      </c>
      <c r="F595" s="201" t="s">
        <v>1271</v>
      </c>
      <c r="H595" s="202">
        <v>31.185</v>
      </c>
      <c r="I595" s="203"/>
      <c r="L595" s="198"/>
      <c r="M595" s="204"/>
      <c r="N595" s="205"/>
      <c r="O595" s="205"/>
      <c r="P595" s="205"/>
      <c r="Q595" s="205"/>
      <c r="R595" s="205"/>
      <c r="S595" s="205"/>
      <c r="T595" s="206"/>
      <c r="AT595" s="200" t="s">
        <v>217</v>
      </c>
      <c r="AU595" s="200" t="s">
        <v>79</v>
      </c>
      <c r="AV595" s="12" t="s">
        <v>79</v>
      </c>
      <c r="AW595" s="12" t="s">
        <v>33</v>
      </c>
      <c r="AX595" s="12" t="s">
        <v>69</v>
      </c>
      <c r="AY595" s="200" t="s">
        <v>161</v>
      </c>
    </row>
    <row r="596" spans="2:51" s="13" customFormat="1" ht="13.5">
      <c r="B596" s="207"/>
      <c r="D596" s="208" t="s">
        <v>217</v>
      </c>
      <c r="E596" s="209" t="s">
        <v>5</v>
      </c>
      <c r="F596" s="210" t="s">
        <v>220</v>
      </c>
      <c r="H596" s="211">
        <v>1021.586</v>
      </c>
      <c r="I596" s="212"/>
      <c r="L596" s="207"/>
      <c r="M596" s="213"/>
      <c r="N596" s="214"/>
      <c r="O596" s="214"/>
      <c r="P596" s="214"/>
      <c r="Q596" s="214"/>
      <c r="R596" s="214"/>
      <c r="S596" s="214"/>
      <c r="T596" s="215"/>
      <c r="AT596" s="216" t="s">
        <v>217</v>
      </c>
      <c r="AU596" s="216" t="s">
        <v>79</v>
      </c>
      <c r="AV596" s="13" t="s">
        <v>215</v>
      </c>
      <c r="AW596" s="13" t="s">
        <v>33</v>
      </c>
      <c r="AX596" s="13" t="s">
        <v>77</v>
      </c>
      <c r="AY596" s="216" t="s">
        <v>161</v>
      </c>
    </row>
    <row r="597" spans="2:65" s="1" customFormat="1" ht="22.5" customHeight="1">
      <c r="B597" s="181"/>
      <c r="C597" s="234" t="s">
        <v>1272</v>
      </c>
      <c r="D597" s="234" t="s">
        <v>513</v>
      </c>
      <c r="E597" s="235" t="s">
        <v>1273</v>
      </c>
      <c r="F597" s="236" t="s">
        <v>1274</v>
      </c>
      <c r="G597" s="237" t="s">
        <v>236</v>
      </c>
      <c r="H597" s="238">
        <v>11.272</v>
      </c>
      <c r="I597" s="239"/>
      <c r="J597" s="240">
        <f>ROUND(I597*H597,2)</f>
        <v>0</v>
      </c>
      <c r="K597" s="236" t="s">
        <v>169</v>
      </c>
      <c r="L597" s="241"/>
      <c r="M597" s="242" t="s">
        <v>5</v>
      </c>
      <c r="N597" s="243" t="s">
        <v>40</v>
      </c>
      <c r="O597" s="42"/>
      <c r="P597" s="191">
        <f>O597*H597</f>
        <v>0</v>
      </c>
      <c r="Q597" s="191">
        <v>0.55</v>
      </c>
      <c r="R597" s="191">
        <f>Q597*H597</f>
        <v>6.1996</v>
      </c>
      <c r="S597" s="191">
        <v>0</v>
      </c>
      <c r="T597" s="192">
        <f>S597*H597</f>
        <v>0</v>
      </c>
      <c r="AR597" s="24" t="s">
        <v>1073</v>
      </c>
      <c r="AT597" s="24" t="s">
        <v>513</v>
      </c>
      <c r="AU597" s="24" t="s">
        <v>79</v>
      </c>
      <c r="AY597" s="24" t="s">
        <v>161</v>
      </c>
      <c r="BE597" s="193">
        <f>IF(N597="základní",J597,0)</f>
        <v>0</v>
      </c>
      <c r="BF597" s="193">
        <f>IF(N597="snížená",J597,0)</f>
        <v>0</v>
      </c>
      <c r="BG597" s="193">
        <f>IF(N597="zákl. přenesená",J597,0)</f>
        <v>0</v>
      </c>
      <c r="BH597" s="193">
        <f>IF(N597="sníž. přenesená",J597,0)</f>
        <v>0</v>
      </c>
      <c r="BI597" s="193">
        <f>IF(N597="nulová",J597,0)</f>
        <v>0</v>
      </c>
      <c r="BJ597" s="24" t="s">
        <v>77</v>
      </c>
      <c r="BK597" s="193">
        <f>ROUND(I597*H597,2)</f>
        <v>0</v>
      </c>
      <c r="BL597" s="24" t="s">
        <v>277</v>
      </c>
      <c r="BM597" s="24" t="s">
        <v>1275</v>
      </c>
    </row>
    <row r="598" spans="2:51" s="12" customFormat="1" ht="13.5">
      <c r="B598" s="198"/>
      <c r="D598" s="208" t="s">
        <v>217</v>
      </c>
      <c r="E598" s="217" t="s">
        <v>5</v>
      </c>
      <c r="F598" s="218" t="s">
        <v>1276</v>
      </c>
      <c r="H598" s="219">
        <v>11.272</v>
      </c>
      <c r="I598" s="203"/>
      <c r="L598" s="198"/>
      <c r="M598" s="204"/>
      <c r="N598" s="205"/>
      <c r="O598" s="205"/>
      <c r="P598" s="205"/>
      <c r="Q598" s="205"/>
      <c r="R598" s="205"/>
      <c r="S598" s="205"/>
      <c r="T598" s="206"/>
      <c r="AT598" s="200" t="s">
        <v>217</v>
      </c>
      <c r="AU598" s="200" t="s">
        <v>79</v>
      </c>
      <c r="AV598" s="12" t="s">
        <v>79</v>
      </c>
      <c r="AW598" s="12" t="s">
        <v>33</v>
      </c>
      <c r="AX598" s="12" t="s">
        <v>77</v>
      </c>
      <c r="AY598" s="200" t="s">
        <v>161</v>
      </c>
    </row>
    <row r="599" spans="2:65" s="1" customFormat="1" ht="22.5" customHeight="1">
      <c r="B599" s="181"/>
      <c r="C599" s="182" t="s">
        <v>1277</v>
      </c>
      <c r="D599" s="182" t="s">
        <v>165</v>
      </c>
      <c r="E599" s="183" t="s">
        <v>1278</v>
      </c>
      <c r="F599" s="184" t="s">
        <v>1279</v>
      </c>
      <c r="G599" s="185" t="s">
        <v>231</v>
      </c>
      <c r="H599" s="186">
        <v>1179.5</v>
      </c>
      <c r="I599" s="187"/>
      <c r="J599" s="188">
        <f>ROUND(I599*H599,2)</f>
        <v>0</v>
      </c>
      <c r="K599" s="184" t="s">
        <v>169</v>
      </c>
      <c r="L599" s="41"/>
      <c r="M599" s="189" t="s">
        <v>5</v>
      </c>
      <c r="N599" s="190" t="s">
        <v>40</v>
      </c>
      <c r="O599" s="42"/>
      <c r="P599" s="191">
        <f>O599*H599</f>
        <v>0</v>
      </c>
      <c r="Q599" s="191">
        <v>0</v>
      </c>
      <c r="R599" s="191">
        <f>Q599*H599</f>
        <v>0</v>
      </c>
      <c r="S599" s="191">
        <v>0</v>
      </c>
      <c r="T599" s="192">
        <f>S599*H599</f>
        <v>0</v>
      </c>
      <c r="AR599" s="24" t="s">
        <v>277</v>
      </c>
      <c r="AT599" s="24" t="s">
        <v>165</v>
      </c>
      <c r="AU599" s="24" t="s">
        <v>79</v>
      </c>
      <c r="AY599" s="24" t="s">
        <v>161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24" t="s">
        <v>77</v>
      </c>
      <c r="BK599" s="193">
        <f>ROUND(I599*H599,2)</f>
        <v>0</v>
      </c>
      <c r="BL599" s="24" t="s">
        <v>277</v>
      </c>
      <c r="BM599" s="24" t="s">
        <v>1280</v>
      </c>
    </row>
    <row r="600" spans="2:51" s="12" customFormat="1" ht="13.5">
      <c r="B600" s="198"/>
      <c r="D600" s="199" t="s">
        <v>217</v>
      </c>
      <c r="E600" s="200" t="s">
        <v>5</v>
      </c>
      <c r="F600" s="201" t="s">
        <v>1209</v>
      </c>
      <c r="H600" s="202">
        <v>221.9</v>
      </c>
      <c r="I600" s="203"/>
      <c r="L600" s="198"/>
      <c r="M600" s="204"/>
      <c r="N600" s="205"/>
      <c r="O600" s="205"/>
      <c r="P600" s="205"/>
      <c r="Q600" s="205"/>
      <c r="R600" s="205"/>
      <c r="S600" s="205"/>
      <c r="T600" s="206"/>
      <c r="AT600" s="200" t="s">
        <v>217</v>
      </c>
      <c r="AU600" s="200" t="s">
        <v>79</v>
      </c>
      <c r="AV600" s="12" t="s">
        <v>79</v>
      </c>
      <c r="AW600" s="12" t="s">
        <v>33</v>
      </c>
      <c r="AX600" s="12" t="s">
        <v>69</v>
      </c>
      <c r="AY600" s="200" t="s">
        <v>161</v>
      </c>
    </row>
    <row r="601" spans="2:51" s="12" customFormat="1" ht="13.5">
      <c r="B601" s="198"/>
      <c r="D601" s="199" t="s">
        <v>217</v>
      </c>
      <c r="E601" s="200" t="s">
        <v>5</v>
      </c>
      <c r="F601" s="201" t="s">
        <v>1210</v>
      </c>
      <c r="H601" s="202">
        <v>442.3</v>
      </c>
      <c r="I601" s="203"/>
      <c r="L601" s="198"/>
      <c r="M601" s="204"/>
      <c r="N601" s="205"/>
      <c r="O601" s="205"/>
      <c r="P601" s="205"/>
      <c r="Q601" s="205"/>
      <c r="R601" s="205"/>
      <c r="S601" s="205"/>
      <c r="T601" s="206"/>
      <c r="AT601" s="200" t="s">
        <v>217</v>
      </c>
      <c r="AU601" s="200" t="s">
        <v>79</v>
      </c>
      <c r="AV601" s="12" t="s">
        <v>79</v>
      </c>
      <c r="AW601" s="12" t="s">
        <v>33</v>
      </c>
      <c r="AX601" s="12" t="s">
        <v>69</v>
      </c>
      <c r="AY601" s="200" t="s">
        <v>161</v>
      </c>
    </row>
    <row r="602" spans="2:51" s="12" customFormat="1" ht="27">
      <c r="B602" s="198"/>
      <c r="D602" s="199" t="s">
        <v>217</v>
      </c>
      <c r="E602" s="200" t="s">
        <v>5</v>
      </c>
      <c r="F602" s="201" t="s">
        <v>1211</v>
      </c>
      <c r="H602" s="202">
        <v>299.6</v>
      </c>
      <c r="I602" s="203"/>
      <c r="L602" s="198"/>
      <c r="M602" s="204"/>
      <c r="N602" s="205"/>
      <c r="O602" s="205"/>
      <c r="P602" s="205"/>
      <c r="Q602" s="205"/>
      <c r="R602" s="205"/>
      <c r="S602" s="205"/>
      <c r="T602" s="206"/>
      <c r="AT602" s="200" t="s">
        <v>217</v>
      </c>
      <c r="AU602" s="200" t="s">
        <v>79</v>
      </c>
      <c r="AV602" s="12" t="s">
        <v>79</v>
      </c>
      <c r="AW602" s="12" t="s">
        <v>33</v>
      </c>
      <c r="AX602" s="12" t="s">
        <v>69</v>
      </c>
      <c r="AY602" s="200" t="s">
        <v>161</v>
      </c>
    </row>
    <row r="603" spans="2:51" s="12" customFormat="1" ht="13.5">
      <c r="B603" s="198"/>
      <c r="D603" s="199" t="s">
        <v>217</v>
      </c>
      <c r="E603" s="200" t="s">
        <v>5</v>
      </c>
      <c r="F603" s="201" t="s">
        <v>1212</v>
      </c>
      <c r="H603" s="202">
        <v>107.6</v>
      </c>
      <c r="I603" s="203"/>
      <c r="L603" s="198"/>
      <c r="M603" s="204"/>
      <c r="N603" s="205"/>
      <c r="O603" s="205"/>
      <c r="P603" s="205"/>
      <c r="Q603" s="205"/>
      <c r="R603" s="205"/>
      <c r="S603" s="205"/>
      <c r="T603" s="206"/>
      <c r="AT603" s="200" t="s">
        <v>217</v>
      </c>
      <c r="AU603" s="200" t="s">
        <v>79</v>
      </c>
      <c r="AV603" s="12" t="s">
        <v>79</v>
      </c>
      <c r="AW603" s="12" t="s">
        <v>33</v>
      </c>
      <c r="AX603" s="12" t="s">
        <v>69</v>
      </c>
      <c r="AY603" s="200" t="s">
        <v>161</v>
      </c>
    </row>
    <row r="604" spans="2:51" s="14" customFormat="1" ht="13.5">
      <c r="B604" s="226"/>
      <c r="D604" s="199" t="s">
        <v>217</v>
      </c>
      <c r="E604" s="227" t="s">
        <v>5</v>
      </c>
      <c r="F604" s="228" t="s">
        <v>1213</v>
      </c>
      <c r="H604" s="229">
        <v>1071.4</v>
      </c>
      <c r="I604" s="230"/>
      <c r="L604" s="226"/>
      <c r="M604" s="231"/>
      <c r="N604" s="232"/>
      <c r="O604" s="232"/>
      <c r="P604" s="232"/>
      <c r="Q604" s="232"/>
      <c r="R604" s="232"/>
      <c r="S604" s="232"/>
      <c r="T604" s="233"/>
      <c r="AT604" s="227" t="s">
        <v>217</v>
      </c>
      <c r="AU604" s="227" t="s">
        <v>79</v>
      </c>
      <c r="AV604" s="14" t="s">
        <v>253</v>
      </c>
      <c r="AW604" s="14" t="s">
        <v>33</v>
      </c>
      <c r="AX604" s="14" t="s">
        <v>69</v>
      </c>
      <c r="AY604" s="227" t="s">
        <v>161</v>
      </c>
    </row>
    <row r="605" spans="2:51" s="12" customFormat="1" ht="13.5">
      <c r="B605" s="198"/>
      <c r="D605" s="199" t="s">
        <v>217</v>
      </c>
      <c r="E605" s="200" t="s">
        <v>5</v>
      </c>
      <c r="F605" s="201" t="s">
        <v>1253</v>
      </c>
      <c r="H605" s="202">
        <v>47.1</v>
      </c>
      <c r="I605" s="203"/>
      <c r="L605" s="198"/>
      <c r="M605" s="204"/>
      <c r="N605" s="205"/>
      <c r="O605" s="205"/>
      <c r="P605" s="205"/>
      <c r="Q605" s="205"/>
      <c r="R605" s="205"/>
      <c r="S605" s="205"/>
      <c r="T605" s="206"/>
      <c r="AT605" s="200" t="s">
        <v>217</v>
      </c>
      <c r="AU605" s="200" t="s">
        <v>79</v>
      </c>
      <c r="AV605" s="12" t="s">
        <v>79</v>
      </c>
      <c r="AW605" s="12" t="s">
        <v>33</v>
      </c>
      <c r="AX605" s="12" t="s">
        <v>69</v>
      </c>
      <c r="AY605" s="200" t="s">
        <v>161</v>
      </c>
    </row>
    <row r="606" spans="2:51" s="12" customFormat="1" ht="13.5">
      <c r="B606" s="198"/>
      <c r="D606" s="199" t="s">
        <v>217</v>
      </c>
      <c r="E606" s="200" t="s">
        <v>5</v>
      </c>
      <c r="F606" s="201" t="s">
        <v>1254</v>
      </c>
      <c r="H606" s="202">
        <v>61</v>
      </c>
      <c r="I606" s="203"/>
      <c r="L606" s="198"/>
      <c r="M606" s="204"/>
      <c r="N606" s="205"/>
      <c r="O606" s="205"/>
      <c r="P606" s="205"/>
      <c r="Q606" s="205"/>
      <c r="R606" s="205"/>
      <c r="S606" s="205"/>
      <c r="T606" s="206"/>
      <c r="AT606" s="200" t="s">
        <v>217</v>
      </c>
      <c r="AU606" s="200" t="s">
        <v>79</v>
      </c>
      <c r="AV606" s="12" t="s">
        <v>79</v>
      </c>
      <c r="AW606" s="12" t="s">
        <v>33</v>
      </c>
      <c r="AX606" s="12" t="s">
        <v>69</v>
      </c>
      <c r="AY606" s="200" t="s">
        <v>161</v>
      </c>
    </row>
    <row r="607" spans="2:51" s="14" customFormat="1" ht="13.5">
      <c r="B607" s="226"/>
      <c r="D607" s="199" t="s">
        <v>217</v>
      </c>
      <c r="E607" s="227" t="s">
        <v>5</v>
      </c>
      <c r="F607" s="228" t="s">
        <v>1256</v>
      </c>
      <c r="H607" s="229">
        <v>108.1</v>
      </c>
      <c r="I607" s="230"/>
      <c r="L607" s="226"/>
      <c r="M607" s="231"/>
      <c r="N607" s="232"/>
      <c r="O607" s="232"/>
      <c r="P607" s="232"/>
      <c r="Q607" s="232"/>
      <c r="R607" s="232"/>
      <c r="S607" s="232"/>
      <c r="T607" s="233"/>
      <c r="AT607" s="227" t="s">
        <v>217</v>
      </c>
      <c r="AU607" s="227" t="s">
        <v>79</v>
      </c>
      <c r="AV607" s="14" t="s">
        <v>253</v>
      </c>
      <c r="AW607" s="14" t="s">
        <v>33</v>
      </c>
      <c r="AX607" s="14" t="s">
        <v>69</v>
      </c>
      <c r="AY607" s="227" t="s">
        <v>161</v>
      </c>
    </row>
    <row r="608" spans="2:51" s="12" customFormat="1" ht="13.5">
      <c r="B608" s="198"/>
      <c r="D608" s="199" t="s">
        <v>217</v>
      </c>
      <c r="E608" s="200" t="s">
        <v>5</v>
      </c>
      <c r="F608" s="201" t="s">
        <v>5</v>
      </c>
      <c r="H608" s="202">
        <v>0</v>
      </c>
      <c r="I608" s="203"/>
      <c r="L608" s="198"/>
      <c r="M608" s="204"/>
      <c r="N608" s="205"/>
      <c r="O608" s="205"/>
      <c r="P608" s="205"/>
      <c r="Q608" s="205"/>
      <c r="R608" s="205"/>
      <c r="S608" s="205"/>
      <c r="T608" s="206"/>
      <c r="AT608" s="200" t="s">
        <v>217</v>
      </c>
      <c r="AU608" s="200" t="s">
        <v>79</v>
      </c>
      <c r="AV608" s="12" t="s">
        <v>79</v>
      </c>
      <c r="AW608" s="12" t="s">
        <v>6</v>
      </c>
      <c r="AX608" s="12" t="s">
        <v>69</v>
      </c>
      <c r="AY608" s="200" t="s">
        <v>161</v>
      </c>
    </row>
    <row r="609" spans="2:51" s="12" customFormat="1" ht="13.5">
      <c r="B609" s="198"/>
      <c r="D609" s="199" t="s">
        <v>217</v>
      </c>
      <c r="E609" s="200" t="s">
        <v>5</v>
      </c>
      <c r="F609" s="201" t="s">
        <v>5</v>
      </c>
      <c r="H609" s="202">
        <v>0</v>
      </c>
      <c r="I609" s="203"/>
      <c r="L609" s="198"/>
      <c r="M609" s="204"/>
      <c r="N609" s="205"/>
      <c r="O609" s="205"/>
      <c r="P609" s="205"/>
      <c r="Q609" s="205"/>
      <c r="R609" s="205"/>
      <c r="S609" s="205"/>
      <c r="T609" s="206"/>
      <c r="AT609" s="200" t="s">
        <v>217</v>
      </c>
      <c r="AU609" s="200" t="s">
        <v>79</v>
      </c>
      <c r="AV609" s="12" t="s">
        <v>79</v>
      </c>
      <c r="AW609" s="12" t="s">
        <v>6</v>
      </c>
      <c r="AX609" s="12" t="s">
        <v>69</v>
      </c>
      <c r="AY609" s="200" t="s">
        <v>161</v>
      </c>
    </row>
    <row r="610" spans="2:51" s="13" customFormat="1" ht="13.5">
      <c r="B610" s="207"/>
      <c r="D610" s="208" t="s">
        <v>217</v>
      </c>
      <c r="E610" s="209" t="s">
        <v>5</v>
      </c>
      <c r="F610" s="210" t="s">
        <v>220</v>
      </c>
      <c r="H610" s="211">
        <v>1179.5</v>
      </c>
      <c r="I610" s="212"/>
      <c r="L610" s="207"/>
      <c r="M610" s="213"/>
      <c r="N610" s="214"/>
      <c r="O610" s="214"/>
      <c r="P610" s="214"/>
      <c r="Q610" s="214"/>
      <c r="R610" s="214"/>
      <c r="S610" s="214"/>
      <c r="T610" s="215"/>
      <c r="AT610" s="216" t="s">
        <v>217</v>
      </c>
      <c r="AU610" s="216" t="s">
        <v>79</v>
      </c>
      <c r="AV610" s="13" t="s">
        <v>215</v>
      </c>
      <c r="AW610" s="13" t="s">
        <v>33</v>
      </c>
      <c r="AX610" s="13" t="s">
        <v>77</v>
      </c>
      <c r="AY610" s="216" t="s">
        <v>161</v>
      </c>
    </row>
    <row r="611" spans="2:65" s="1" customFormat="1" ht="22.5" customHeight="1">
      <c r="B611" s="181"/>
      <c r="C611" s="234" t="s">
        <v>1281</v>
      </c>
      <c r="D611" s="234" t="s">
        <v>513</v>
      </c>
      <c r="E611" s="235" t="s">
        <v>1273</v>
      </c>
      <c r="F611" s="236" t="s">
        <v>1274</v>
      </c>
      <c r="G611" s="237" t="s">
        <v>236</v>
      </c>
      <c r="H611" s="238">
        <v>3.581</v>
      </c>
      <c r="I611" s="239"/>
      <c r="J611" s="240">
        <f>ROUND(I611*H611,2)</f>
        <v>0</v>
      </c>
      <c r="K611" s="236" t="s">
        <v>169</v>
      </c>
      <c r="L611" s="241"/>
      <c r="M611" s="242" t="s">
        <v>5</v>
      </c>
      <c r="N611" s="243" t="s">
        <v>40</v>
      </c>
      <c r="O611" s="42"/>
      <c r="P611" s="191">
        <f>O611*H611</f>
        <v>0</v>
      </c>
      <c r="Q611" s="191">
        <v>0.55</v>
      </c>
      <c r="R611" s="191">
        <f>Q611*H611</f>
        <v>1.9695500000000001</v>
      </c>
      <c r="S611" s="191">
        <v>0</v>
      </c>
      <c r="T611" s="192">
        <f>S611*H611</f>
        <v>0</v>
      </c>
      <c r="AR611" s="24" t="s">
        <v>1073</v>
      </c>
      <c r="AT611" s="24" t="s">
        <v>513</v>
      </c>
      <c r="AU611" s="24" t="s">
        <v>79</v>
      </c>
      <c r="AY611" s="24" t="s">
        <v>161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24" t="s">
        <v>77</v>
      </c>
      <c r="BK611" s="193">
        <f>ROUND(I611*H611,2)</f>
        <v>0</v>
      </c>
      <c r="BL611" s="24" t="s">
        <v>277</v>
      </c>
      <c r="BM611" s="24" t="s">
        <v>1282</v>
      </c>
    </row>
    <row r="612" spans="2:51" s="12" customFormat="1" ht="13.5">
      <c r="B612" s="198"/>
      <c r="D612" s="199" t="s">
        <v>217</v>
      </c>
      <c r="E612" s="200" t="s">
        <v>5</v>
      </c>
      <c r="F612" s="201" t="s">
        <v>1283</v>
      </c>
      <c r="H612" s="202">
        <v>3.255</v>
      </c>
      <c r="I612" s="203"/>
      <c r="L612" s="198"/>
      <c r="M612" s="204"/>
      <c r="N612" s="205"/>
      <c r="O612" s="205"/>
      <c r="P612" s="205"/>
      <c r="Q612" s="205"/>
      <c r="R612" s="205"/>
      <c r="S612" s="205"/>
      <c r="T612" s="206"/>
      <c r="AT612" s="200" t="s">
        <v>217</v>
      </c>
      <c r="AU612" s="200" t="s">
        <v>79</v>
      </c>
      <c r="AV612" s="12" t="s">
        <v>79</v>
      </c>
      <c r="AW612" s="12" t="s">
        <v>33</v>
      </c>
      <c r="AX612" s="12" t="s">
        <v>69</v>
      </c>
      <c r="AY612" s="200" t="s">
        <v>161</v>
      </c>
    </row>
    <row r="613" spans="2:51" s="12" customFormat="1" ht="13.5">
      <c r="B613" s="198"/>
      <c r="D613" s="208" t="s">
        <v>217</v>
      </c>
      <c r="E613" s="217" t="s">
        <v>5</v>
      </c>
      <c r="F613" s="218" t="s">
        <v>1284</v>
      </c>
      <c r="H613" s="219">
        <v>3.581</v>
      </c>
      <c r="I613" s="203"/>
      <c r="L613" s="198"/>
      <c r="M613" s="204"/>
      <c r="N613" s="205"/>
      <c r="O613" s="205"/>
      <c r="P613" s="205"/>
      <c r="Q613" s="205"/>
      <c r="R613" s="205"/>
      <c r="S613" s="205"/>
      <c r="T613" s="206"/>
      <c r="AT613" s="200" t="s">
        <v>217</v>
      </c>
      <c r="AU613" s="200" t="s">
        <v>79</v>
      </c>
      <c r="AV613" s="12" t="s">
        <v>79</v>
      </c>
      <c r="AW613" s="12" t="s">
        <v>33</v>
      </c>
      <c r="AX613" s="12" t="s">
        <v>77</v>
      </c>
      <c r="AY613" s="200" t="s">
        <v>161</v>
      </c>
    </row>
    <row r="614" spans="2:65" s="1" customFormat="1" ht="22.5" customHeight="1">
      <c r="B614" s="181"/>
      <c r="C614" s="182" t="s">
        <v>1285</v>
      </c>
      <c r="D614" s="182" t="s">
        <v>165</v>
      </c>
      <c r="E614" s="183" t="s">
        <v>1286</v>
      </c>
      <c r="F614" s="184" t="s">
        <v>1287</v>
      </c>
      <c r="G614" s="185" t="s">
        <v>236</v>
      </c>
      <c r="H614" s="186">
        <v>54.619</v>
      </c>
      <c r="I614" s="187"/>
      <c r="J614" s="188">
        <f>ROUND(I614*H614,2)</f>
        <v>0</v>
      </c>
      <c r="K614" s="184" t="s">
        <v>169</v>
      </c>
      <c r="L614" s="41"/>
      <c r="M614" s="189" t="s">
        <v>5</v>
      </c>
      <c r="N614" s="190" t="s">
        <v>40</v>
      </c>
      <c r="O614" s="42"/>
      <c r="P614" s="191">
        <f>O614*H614</f>
        <v>0</v>
      </c>
      <c r="Q614" s="191">
        <v>0.02337</v>
      </c>
      <c r="R614" s="191">
        <f>Q614*H614</f>
        <v>1.27644603</v>
      </c>
      <c r="S614" s="191">
        <v>0</v>
      </c>
      <c r="T614" s="192">
        <f>S614*H614</f>
        <v>0</v>
      </c>
      <c r="AR614" s="24" t="s">
        <v>277</v>
      </c>
      <c r="AT614" s="24" t="s">
        <v>165</v>
      </c>
      <c r="AU614" s="24" t="s">
        <v>79</v>
      </c>
      <c r="AY614" s="24" t="s">
        <v>161</v>
      </c>
      <c r="BE614" s="193">
        <f>IF(N614="základní",J614,0)</f>
        <v>0</v>
      </c>
      <c r="BF614" s="193">
        <f>IF(N614="snížená",J614,0)</f>
        <v>0</v>
      </c>
      <c r="BG614" s="193">
        <f>IF(N614="zákl. přenesená",J614,0)</f>
        <v>0</v>
      </c>
      <c r="BH614" s="193">
        <f>IF(N614="sníž. přenesená",J614,0)</f>
        <v>0</v>
      </c>
      <c r="BI614" s="193">
        <f>IF(N614="nulová",J614,0)</f>
        <v>0</v>
      </c>
      <c r="BJ614" s="24" t="s">
        <v>77</v>
      </c>
      <c r="BK614" s="193">
        <f>ROUND(I614*H614,2)</f>
        <v>0</v>
      </c>
      <c r="BL614" s="24" t="s">
        <v>277</v>
      </c>
      <c r="BM614" s="24" t="s">
        <v>1288</v>
      </c>
    </row>
    <row r="615" spans="2:51" s="12" customFormat="1" ht="13.5">
      <c r="B615" s="198"/>
      <c r="D615" s="208" t="s">
        <v>217</v>
      </c>
      <c r="E615" s="217" t="s">
        <v>5</v>
      </c>
      <c r="F615" s="218" t="s">
        <v>1289</v>
      </c>
      <c r="H615" s="219">
        <v>54.619</v>
      </c>
      <c r="I615" s="203"/>
      <c r="L615" s="198"/>
      <c r="M615" s="204"/>
      <c r="N615" s="205"/>
      <c r="O615" s="205"/>
      <c r="P615" s="205"/>
      <c r="Q615" s="205"/>
      <c r="R615" s="205"/>
      <c r="S615" s="205"/>
      <c r="T615" s="206"/>
      <c r="AT615" s="200" t="s">
        <v>217</v>
      </c>
      <c r="AU615" s="200" t="s">
        <v>79</v>
      </c>
      <c r="AV615" s="12" t="s">
        <v>79</v>
      </c>
      <c r="AW615" s="12" t="s">
        <v>33</v>
      </c>
      <c r="AX615" s="12" t="s">
        <v>77</v>
      </c>
      <c r="AY615" s="200" t="s">
        <v>161</v>
      </c>
    </row>
    <row r="616" spans="2:65" s="1" customFormat="1" ht="22.5" customHeight="1">
      <c r="B616" s="181"/>
      <c r="C616" s="182" t="s">
        <v>1290</v>
      </c>
      <c r="D616" s="182" t="s">
        <v>165</v>
      </c>
      <c r="E616" s="183" t="s">
        <v>1291</v>
      </c>
      <c r="F616" s="184" t="s">
        <v>1292</v>
      </c>
      <c r="G616" s="185" t="s">
        <v>214</v>
      </c>
      <c r="H616" s="186">
        <v>119.048</v>
      </c>
      <c r="I616" s="187"/>
      <c r="J616" s="188">
        <f>ROUND(I616*H616,2)</f>
        <v>0</v>
      </c>
      <c r="K616" s="184" t="s">
        <v>169</v>
      </c>
      <c r="L616" s="41"/>
      <c r="M616" s="189" t="s">
        <v>5</v>
      </c>
      <c r="N616" s="190" t="s">
        <v>40</v>
      </c>
      <c r="O616" s="42"/>
      <c r="P616" s="191">
        <f>O616*H616</f>
        <v>0</v>
      </c>
      <c r="Q616" s="191">
        <v>0.02076</v>
      </c>
      <c r="R616" s="191">
        <f>Q616*H616</f>
        <v>2.47143648</v>
      </c>
      <c r="S616" s="191">
        <v>0</v>
      </c>
      <c r="T616" s="192">
        <f>S616*H616</f>
        <v>0</v>
      </c>
      <c r="AR616" s="24" t="s">
        <v>277</v>
      </c>
      <c r="AT616" s="24" t="s">
        <v>165</v>
      </c>
      <c r="AU616" s="24" t="s">
        <v>79</v>
      </c>
      <c r="AY616" s="24" t="s">
        <v>161</v>
      </c>
      <c r="BE616" s="193">
        <f>IF(N616="základní",J616,0)</f>
        <v>0</v>
      </c>
      <c r="BF616" s="193">
        <f>IF(N616="snížená",J616,0)</f>
        <v>0</v>
      </c>
      <c r="BG616" s="193">
        <f>IF(N616="zákl. přenesená",J616,0)</f>
        <v>0</v>
      </c>
      <c r="BH616" s="193">
        <f>IF(N616="sníž. přenesená",J616,0)</f>
        <v>0</v>
      </c>
      <c r="BI616" s="193">
        <f>IF(N616="nulová",J616,0)</f>
        <v>0</v>
      </c>
      <c r="BJ616" s="24" t="s">
        <v>77</v>
      </c>
      <c r="BK616" s="193">
        <f>ROUND(I616*H616,2)</f>
        <v>0</v>
      </c>
      <c r="BL616" s="24" t="s">
        <v>277</v>
      </c>
      <c r="BM616" s="24" t="s">
        <v>1293</v>
      </c>
    </row>
    <row r="617" spans="2:51" s="12" customFormat="1" ht="27">
      <c r="B617" s="198"/>
      <c r="D617" s="208" t="s">
        <v>217</v>
      </c>
      <c r="E617" s="217" t="s">
        <v>5</v>
      </c>
      <c r="F617" s="218" t="s">
        <v>1294</v>
      </c>
      <c r="H617" s="219">
        <v>119.048</v>
      </c>
      <c r="I617" s="203"/>
      <c r="L617" s="198"/>
      <c r="M617" s="204"/>
      <c r="N617" s="205"/>
      <c r="O617" s="205"/>
      <c r="P617" s="205"/>
      <c r="Q617" s="205"/>
      <c r="R617" s="205"/>
      <c r="S617" s="205"/>
      <c r="T617" s="206"/>
      <c r="AT617" s="200" t="s">
        <v>217</v>
      </c>
      <c r="AU617" s="200" t="s">
        <v>79</v>
      </c>
      <c r="AV617" s="12" t="s">
        <v>79</v>
      </c>
      <c r="AW617" s="12" t="s">
        <v>33</v>
      </c>
      <c r="AX617" s="12" t="s">
        <v>77</v>
      </c>
      <c r="AY617" s="200" t="s">
        <v>161</v>
      </c>
    </row>
    <row r="618" spans="2:65" s="1" customFormat="1" ht="22.5" customHeight="1">
      <c r="B618" s="181"/>
      <c r="C618" s="182" t="s">
        <v>1295</v>
      </c>
      <c r="D618" s="182" t="s">
        <v>165</v>
      </c>
      <c r="E618" s="183" t="s">
        <v>1296</v>
      </c>
      <c r="F618" s="184" t="s">
        <v>1297</v>
      </c>
      <c r="G618" s="185" t="s">
        <v>214</v>
      </c>
      <c r="H618" s="186">
        <v>119.048</v>
      </c>
      <c r="I618" s="187"/>
      <c r="J618" s="188">
        <f>ROUND(I618*H618,2)</f>
        <v>0</v>
      </c>
      <c r="K618" s="184" t="s">
        <v>5</v>
      </c>
      <c r="L618" s="41"/>
      <c r="M618" s="189" t="s">
        <v>5</v>
      </c>
      <c r="N618" s="190" t="s">
        <v>40</v>
      </c>
      <c r="O618" s="42"/>
      <c r="P618" s="191">
        <f>O618*H618</f>
        <v>0</v>
      </c>
      <c r="Q618" s="191">
        <v>2E-05</v>
      </c>
      <c r="R618" s="191">
        <f>Q618*H618</f>
        <v>0.00238096</v>
      </c>
      <c r="S618" s="191">
        <v>0</v>
      </c>
      <c r="T618" s="192">
        <f>S618*H618</f>
        <v>0</v>
      </c>
      <c r="AR618" s="24" t="s">
        <v>277</v>
      </c>
      <c r="AT618" s="24" t="s">
        <v>165</v>
      </c>
      <c r="AU618" s="24" t="s">
        <v>79</v>
      </c>
      <c r="AY618" s="24" t="s">
        <v>161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24" t="s">
        <v>77</v>
      </c>
      <c r="BK618" s="193">
        <f>ROUND(I618*H618,2)</f>
        <v>0</v>
      </c>
      <c r="BL618" s="24" t="s">
        <v>277</v>
      </c>
      <c r="BM618" s="24" t="s">
        <v>1298</v>
      </c>
    </row>
    <row r="619" spans="2:65" s="1" customFormat="1" ht="22.5" customHeight="1">
      <c r="B619" s="181"/>
      <c r="C619" s="182" t="s">
        <v>1299</v>
      </c>
      <c r="D619" s="182" t="s">
        <v>165</v>
      </c>
      <c r="E619" s="183" t="s">
        <v>1300</v>
      </c>
      <c r="F619" s="184" t="s">
        <v>1301</v>
      </c>
      <c r="G619" s="185" t="s">
        <v>1105</v>
      </c>
      <c r="H619" s="186">
        <v>6904.955</v>
      </c>
      <c r="I619" s="187"/>
      <c r="J619" s="188">
        <f>ROUND(I619*H619,2)</f>
        <v>0</v>
      </c>
      <c r="K619" s="184" t="s">
        <v>169</v>
      </c>
      <c r="L619" s="41"/>
      <c r="M619" s="189" t="s">
        <v>5</v>
      </c>
      <c r="N619" s="190" t="s">
        <v>40</v>
      </c>
      <c r="O619" s="42"/>
      <c r="P619" s="191">
        <f>O619*H619</f>
        <v>0</v>
      </c>
      <c r="Q619" s="191">
        <v>0</v>
      </c>
      <c r="R619" s="191">
        <f>Q619*H619</f>
        <v>0</v>
      </c>
      <c r="S619" s="191">
        <v>0</v>
      </c>
      <c r="T619" s="192">
        <f>S619*H619</f>
        <v>0</v>
      </c>
      <c r="AR619" s="24" t="s">
        <v>277</v>
      </c>
      <c r="AT619" s="24" t="s">
        <v>165</v>
      </c>
      <c r="AU619" s="24" t="s">
        <v>79</v>
      </c>
      <c r="AY619" s="24" t="s">
        <v>161</v>
      </c>
      <c r="BE619" s="193">
        <f>IF(N619="základní",J619,0)</f>
        <v>0</v>
      </c>
      <c r="BF619" s="193">
        <f>IF(N619="snížená",J619,0)</f>
        <v>0</v>
      </c>
      <c r="BG619" s="193">
        <f>IF(N619="zákl. přenesená",J619,0)</f>
        <v>0</v>
      </c>
      <c r="BH619" s="193">
        <f>IF(N619="sníž. přenesená",J619,0)</f>
        <v>0</v>
      </c>
      <c r="BI619" s="193">
        <f>IF(N619="nulová",J619,0)</f>
        <v>0</v>
      </c>
      <c r="BJ619" s="24" t="s">
        <v>77</v>
      </c>
      <c r="BK619" s="193">
        <f>ROUND(I619*H619,2)</f>
        <v>0</v>
      </c>
      <c r="BL619" s="24" t="s">
        <v>277</v>
      </c>
      <c r="BM619" s="24" t="s">
        <v>1302</v>
      </c>
    </row>
    <row r="620" spans="2:63" s="11" customFormat="1" ht="29.85" customHeight="1">
      <c r="B620" s="167"/>
      <c r="D620" s="178" t="s">
        <v>68</v>
      </c>
      <c r="E620" s="179" t="s">
        <v>1303</v>
      </c>
      <c r="F620" s="179" t="s">
        <v>1304</v>
      </c>
      <c r="I620" s="170"/>
      <c r="J620" s="180">
        <f>BK620</f>
        <v>0</v>
      </c>
      <c r="L620" s="167"/>
      <c r="M620" s="172"/>
      <c r="N620" s="173"/>
      <c r="O620" s="173"/>
      <c r="P620" s="174">
        <f>SUM(P621:P628)</f>
        <v>0</v>
      </c>
      <c r="Q620" s="173"/>
      <c r="R620" s="174">
        <f>SUM(R621:R628)</f>
        <v>3.8618766</v>
      </c>
      <c r="S620" s="173"/>
      <c r="T620" s="175">
        <f>SUM(T621:T628)</f>
        <v>0</v>
      </c>
      <c r="AR620" s="168" t="s">
        <v>79</v>
      </c>
      <c r="AT620" s="176" t="s">
        <v>68</v>
      </c>
      <c r="AU620" s="176" t="s">
        <v>77</v>
      </c>
      <c r="AY620" s="168" t="s">
        <v>161</v>
      </c>
      <c r="BK620" s="177">
        <f>SUM(BK621:BK628)</f>
        <v>0</v>
      </c>
    </row>
    <row r="621" spans="2:65" s="1" customFormat="1" ht="22.5" customHeight="1">
      <c r="B621" s="181"/>
      <c r="C621" s="182" t="s">
        <v>1305</v>
      </c>
      <c r="D621" s="182" t="s">
        <v>165</v>
      </c>
      <c r="E621" s="183" t="s">
        <v>1306</v>
      </c>
      <c r="F621" s="184" t="s">
        <v>1307</v>
      </c>
      <c r="G621" s="185" t="s">
        <v>214</v>
      </c>
      <c r="H621" s="186">
        <v>28.874</v>
      </c>
      <c r="I621" s="187"/>
      <c r="J621" s="188">
        <f>ROUND(I621*H621,2)</f>
        <v>0</v>
      </c>
      <c r="K621" s="184" t="s">
        <v>169</v>
      </c>
      <c r="L621" s="41"/>
      <c r="M621" s="189" t="s">
        <v>5</v>
      </c>
      <c r="N621" s="190" t="s">
        <v>40</v>
      </c>
      <c r="O621" s="42"/>
      <c r="P621" s="191">
        <f>O621*H621</f>
        <v>0</v>
      </c>
      <c r="Q621" s="191">
        <v>0.0441</v>
      </c>
      <c r="R621" s="191">
        <f>Q621*H621</f>
        <v>1.2733434</v>
      </c>
      <c r="S621" s="191">
        <v>0</v>
      </c>
      <c r="T621" s="192">
        <f>S621*H621</f>
        <v>0</v>
      </c>
      <c r="AR621" s="24" t="s">
        <v>277</v>
      </c>
      <c r="AT621" s="24" t="s">
        <v>165</v>
      </c>
      <c r="AU621" s="24" t="s">
        <v>79</v>
      </c>
      <c r="AY621" s="24" t="s">
        <v>161</v>
      </c>
      <c r="BE621" s="193">
        <f>IF(N621="základní",J621,0)</f>
        <v>0</v>
      </c>
      <c r="BF621" s="193">
        <f>IF(N621="snížená",J621,0)</f>
        <v>0</v>
      </c>
      <c r="BG621" s="193">
        <f>IF(N621="zákl. přenesená",J621,0)</f>
        <v>0</v>
      </c>
      <c r="BH621" s="193">
        <f>IF(N621="sníž. přenesená",J621,0)</f>
        <v>0</v>
      </c>
      <c r="BI621" s="193">
        <f>IF(N621="nulová",J621,0)</f>
        <v>0</v>
      </c>
      <c r="BJ621" s="24" t="s">
        <v>77</v>
      </c>
      <c r="BK621" s="193">
        <f>ROUND(I621*H621,2)</f>
        <v>0</v>
      </c>
      <c r="BL621" s="24" t="s">
        <v>277</v>
      </c>
      <c r="BM621" s="24" t="s">
        <v>1308</v>
      </c>
    </row>
    <row r="622" spans="2:51" s="12" customFormat="1" ht="13.5">
      <c r="B622" s="198"/>
      <c r="D622" s="208" t="s">
        <v>217</v>
      </c>
      <c r="E622" s="217" t="s">
        <v>5</v>
      </c>
      <c r="F622" s="218" t="s">
        <v>1309</v>
      </c>
      <c r="H622" s="219">
        <v>28.874</v>
      </c>
      <c r="I622" s="203"/>
      <c r="L622" s="198"/>
      <c r="M622" s="204"/>
      <c r="N622" s="205"/>
      <c r="O622" s="205"/>
      <c r="P622" s="205"/>
      <c r="Q622" s="205"/>
      <c r="R622" s="205"/>
      <c r="S622" s="205"/>
      <c r="T622" s="206"/>
      <c r="AT622" s="200" t="s">
        <v>217</v>
      </c>
      <c r="AU622" s="200" t="s">
        <v>79</v>
      </c>
      <c r="AV622" s="12" t="s">
        <v>79</v>
      </c>
      <c r="AW622" s="12" t="s">
        <v>33</v>
      </c>
      <c r="AX622" s="12" t="s">
        <v>77</v>
      </c>
      <c r="AY622" s="200" t="s">
        <v>161</v>
      </c>
    </row>
    <row r="623" spans="2:65" s="1" customFormat="1" ht="22.5" customHeight="1">
      <c r="B623" s="181"/>
      <c r="C623" s="182" t="s">
        <v>1310</v>
      </c>
      <c r="D623" s="182" t="s">
        <v>165</v>
      </c>
      <c r="E623" s="183" t="s">
        <v>1311</v>
      </c>
      <c r="F623" s="184" t="s">
        <v>1312</v>
      </c>
      <c r="G623" s="185" t="s">
        <v>214</v>
      </c>
      <c r="H623" s="186">
        <v>391.49</v>
      </c>
      <c r="I623" s="187"/>
      <c r="J623" s="188">
        <f>ROUND(I623*H623,2)</f>
        <v>0</v>
      </c>
      <c r="K623" s="184" t="s">
        <v>169</v>
      </c>
      <c r="L623" s="41"/>
      <c r="M623" s="189" t="s">
        <v>5</v>
      </c>
      <c r="N623" s="190" t="s">
        <v>40</v>
      </c>
      <c r="O623" s="42"/>
      <c r="P623" s="191">
        <f>O623*H623</f>
        <v>0</v>
      </c>
      <c r="Q623" s="191">
        <v>0.00132</v>
      </c>
      <c r="R623" s="191">
        <f>Q623*H623</f>
        <v>0.5167668</v>
      </c>
      <c r="S623" s="191">
        <v>0</v>
      </c>
      <c r="T623" s="192">
        <f>S623*H623</f>
        <v>0</v>
      </c>
      <c r="AR623" s="24" t="s">
        <v>277</v>
      </c>
      <c r="AT623" s="24" t="s">
        <v>165</v>
      </c>
      <c r="AU623" s="24" t="s">
        <v>79</v>
      </c>
      <c r="AY623" s="24" t="s">
        <v>161</v>
      </c>
      <c r="BE623" s="193">
        <f>IF(N623="základní",J623,0)</f>
        <v>0</v>
      </c>
      <c r="BF623" s="193">
        <f>IF(N623="snížená",J623,0)</f>
        <v>0</v>
      </c>
      <c r="BG623" s="193">
        <f>IF(N623="zákl. přenesená",J623,0)</f>
        <v>0</v>
      </c>
      <c r="BH623" s="193">
        <f>IF(N623="sníž. přenesená",J623,0)</f>
        <v>0</v>
      </c>
      <c r="BI623" s="193">
        <f>IF(N623="nulová",J623,0)</f>
        <v>0</v>
      </c>
      <c r="BJ623" s="24" t="s">
        <v>77</v>
      </c>
      <c r="BK623" s="193">
        <f>ROUND(I623*H623,2)</f>
        <v>0</v>
      </c>
      <c r="BL623" s="24" t="s">
        <v>277</v>
      </c>
      <c r="BM623" s="24" t="s">
        <v>1313</v>
      </c>
    </row>
    <row r="624" spans="2:51" s="12" customFormat="1" ht="13.5">
      <c r="B624" s="198"/>
      <c r="D624" s="208" t="s">
        <v>217</v>
      </c>
      <c r="E624" s="217" t="s">
        <v>5</v>
      </c>
      <c r="F624" s="218" t="s">
        <v>1314</v>
      </c>
      <c r="H624" s="219">
        <v>391.49</v>
      </c>
      <c r="I624" s="203"/>
      <c r="L624" s="198"/>
      <c r="M624" s="204"/>
      <c r="N624" s="205"/>
      <c r="O624" s="205"/>
      <c r="P624" s="205"/>
      <c r="Q624" s="205"/>
      <c r="R624" s="205"/>
      <c r="S624" s="205"/>
      <c r="T624" s="206"/>
      <c r="AT624" s="200" t="s">
        <v>217</v>
      </c>
      <c r="AU624" s="200" t="s">
        <v>79</v>
      </c>
      <c r="AV624" s="12" t="s">
        <v>79</v>
      </c>
      <c r="AW624" s="12" t="s">
        <v>33</v>
      </c>
      <c r="AX624" s="12" t="s">
        <v>77</v>
      </c>
      <c r="AY624" s="200" t="s">
        <v>161</v>
      </c>
    </row>
    <row r="625" spans="2:65" s="1" customFormat="1" ht="22.5" customHeight="1">
      <c r="B625" s="181"/>
      <c r="C625" s="234" t="s">
        <v>1315</v>
      </c>
      <c r="D625" s="234" t="s">
        <v>513</v>
      </c>
      <c r="E625" s="235" t="s">
        <v>1316</v>
      </c>
      <c r="F625" s="236" t="s">
        <v>1317</v>
      </c>
      <c r="G625" s="237" t="s">
        <v>214</v>
      </c>
      <c r="H625" s="238">
        <v>431.618</v>
      </c>
      <c r="I625" s="239"/>
      <c r="J625" s="240">
        <f>ROUND(I625*H625,2)</f>
        <v>0</v>
      </c>
      <c r="K625" s="236" t="s">
        <v>5</v>
      </c>
      <c r="L625" s="241"/>
      <c r="M625" s="242" t="s">
        <v>5</v>
      </c>
      <c r="N625" s="243" t="s">
        <v>40</v>
      </c>
      <c r="O625" s="42"/>
      <c r="P625" s="191">
        <f>O625*H625</f>
        <v>0</v>
      </c>
      <c r="Q625" s="191">
        <v>0.0048</v>
      </c>
      <c r="R625" s="191">
        <f>Q625*H625</f>
        <v>2.0717664</v>
      </c>
      <c r="S625" s="191">
        <v>0</v>
      </c>
      <c r="T625" s="192">
        <f>S625*H625</f>
        <v>0</v>
      </c>
      <c r="AR625" s="24" t="s">
        <v>1073</v>
      </c>
      <c r="AT625" s="24" t="s">
        <v>513</v>
      </c>
      <c r="AU625" s="24" t="s">
        <v>79</v>
      </c>
      <c r="AY625" s="24" t="s">
        <v>161</v>
      </c>
      <c r="BE625" s="193">
        <f>IF(N625="základní",J625,0)</f>
        <v>0</v>
      </c>
      <c r="BF625" s="193">
        <f>IF(N625="snížená",J625,0)</f>
        <v>0</v>
      </c>
      <c r="BG625" s="193">
        <f>IF(N625="zákl. přenesená",J625,0)</f>
        <v>0</v>
      </c>
      <c r="BH625" s="193">
        <f>IF(N625="sníž. přenesená",J625,0)</f>
        <v>0</v>
      </c>
      <c r="BI625" s="193">
        <f>IF(N625="nulová",J625,0)</f>
        <v>0</v>
      </c>
      <c r="BJ625" s="24" t="s">
        <v>77</v>
      </c>
      <c r="BK625" s="193">
        <f>ROUND(I625*H625,2)</f>
        <v>0</v>
      </c>
      <c r="BL625" s="24" t="s">
        <v>277</v>
      </c>
      <c r="BM625" s="24" t="s">
        <v>1318</v>
      </c>
    </row>
    <row r="626" spans="2:51" s="12" customFormat="1" ht="13.5">
      <c r="B626" s="198"/>
      <c r="D626" s="199" t="s">
        <v>217</v>
      </c>
      <c r="E626" s="200" t="s">
        <v>5</v>
      </c>
      <c r="F626" s="201" t="s">
        <v>1319</v>
      </c>
      <c r="H626" s="202">
        <v>411.065</v>
      </c>
      <c r="I626" s="203"/>
      <c r="L626" s="198"/>
      <c r="M626" s="204"/>
      <c r="N626" s="205"/>
      <c r="O626" s="205"/>
      <c r="P626" s="205"/>
      <c r="Q626" s="205"/>
      <c r="R626" s="205"/>
      <c r="S626" s="205"/>
      <c r="T626" s="206"/>
      <c r="AT626" s="200" t="s">
        <v>217</v>
      </c>
      <c r="AU626" s="200" t="s">
        <v>79</v>
      </c>
      <c r="AV626" s="12" t="s">
        <v>79</v>
      </c>
      <c r="AW626" s="12" t="s">
        <v>33</v>
      </c>
      <c r="AX626" s="12" t="s">
        <v>69</v>
      </c>
      <c r="AY626" s="200" t="s">
        <v>161</v>
      </c>
    </row>
    <row r="627" spans="2:51" s="12" customFormat="1" ht="13.5">
      <c r="B627" s="198"/>
      <c r="D627" s="208" t="s">
        <v>217</v>
      </c>
      <c r="E627" s="217" t="s">
        <v>5</v>
      </c>
      <c r="F627" s="218" t="s">
        <v>1320</v>
      </c>
      <c r="H627" s="219">
        <v>431.618</v>
      </c>
      <c r="I627" s="203"/>
      <c r="L627" s="198"/>
      <c r="M627" s="204"/>
      <c r="N627" s="205"/>
      <c r="O627" s="205"/>
      <c r="P627" s="205"/>
      <c r="Q627" s="205"/>
      <c r="R627" s="205"/>
      <c r="S627" s="205"/>
      <c r="T627" s="206"/>
      <c r="AT627" s="200" t="s">
        <v>217</v>
      </c>
      <c r="AU627" s="200" t="s">
        <v>79</v>
      </c>
      <c r="AV627" s="12" t="s">
        <v>79</v>
      </c>
      <c r="AW627" s="12" t="s">
        <v>33</v>
      </c>
      <c r="AX627" s="12" t="s">
        <v>77</v>
      </c>
      <c r="AY627" s="200" t="s">
        <v>161</v>
      </c>
    </row>
    <row r="628" spans="2:65" s="1" customFormat="1" ht="22.5" customHeight="1">
      <c r="B628" s="181"/>
      <c r="C628" s="182" t="s">
        <v>1321</v>
      </c>
      <c r="D628" s="182" t="s">
        <v>165</v>
      </c>
      <c r="E628" s="183" t="s">
        <v>1322</v>
      </c>
      <c r="F628" s="184" t="s">
        <v>1323</v>
      </c>
      <c r="G628" s="185" t="s">
        <v>1105</v>
      </c>
      <c r="H628" s="186">
        <v>5627.419</v>
      </c>
      <c r="I628" s="187"/>
      <c r="J628" s="188">
        <f>ROUND(I628*H628,2)</f>
        <v>0</v>
      </c>
      <c r="K628" s="184" t="s">
        <v>169</v>
      </c>
      <c r="L628" s="41"/>
      <c r="M628" s="189" t="s">
        <v>5</v>
      </c>
      <c r="N628" s="190" t="s">
        <v>40</v>
      </c>
      <c r="O628" s="42"/>
      <c r="P628" s="191">
        <f>O628*H628</f>
        <v>0</v>
      </c>
      <c r="Q628" s="191">
        <v>0</v>
      </c>
      <c r="R628" s="191">
        <f>Q628*H628</f>
        <v>0</v>
      </c>
      <c r="S628" s="191">
        <v>0</v>
      </c>
      <c r="T628" s="192">
        <f>S628*H628</f>
        <v>0</v>
      </c>
      <c r="AR628" s="24" t="s">
        <v>277</v>
      </c>
      <c r="AT628" s="24" t="s">
        <v>165</v>
      </c>
      <c r="AU628" s="24" t="s">
        <v>79</v>
      </c>
      <c r="AY628" s="24" t="s">
        <v>161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24" t="s">
        <v>77</v>
      </c>
      <c r="BK628" s="193">
        <f>ROUND(I628*H628,2)</f>
        <v>0</v>
      </c>
      <c r="BL628" s="24" t="s">
        <v>277</v>
      </c>
      <c r="BM628" s="24" t="s">
        <v>1324</v>
      </c>
    </row>
    <row r="629" spans="2:63" s="11" customFormat="1" ht="29.85" customHeight="1">
      <c r="B629" s="167"/>
      <c r="D629" s="178" t="s">
        <v>68</v>
      </c>
      <c r="E629" s="179" t="s">
        <v>1325</v>
      </c>
      <c r="F629" s="179" t="s">
        <v>1326</v>
      </c>
      <c r="I629" s="170"/>
      <c r="J629" s="180">
        <f>BK629</f>
        <v>0</v>
      </c>
      <c r="L629" s="167"/>
      <c r="M629" s="172"/>
      <c r="N629" s="173"/>
      <c r="O629" s="173"/>
      <c r="P629" s="174">
        <f>SUM(P630:P645)</f>
        <v>0</v>
      </c>
      <c r="Q629" s="173"/>
      <c r="R629" s="174">
        <f>SUM(R630:R645)</f>
        <v>1.2002648</v>
      </c>
      <c r="S629" s="173"/>
      <c r="T629" s="175">
        <f>SUM(T630:T645)</f>
        <v>0</v>
      </c>
      <c r="AR629" s="168" t="s">
        <v>79</v>
      </c>
      <c r="AT629" s="176" t="s">
        <v>68</v>
      </c>
      <c r="AU629" s="176" t="s">
        <v>77</v>
      </c>
      <c r="AY629" s="168" t="s">
        <v>161</v>
      </c>
      <c r="BK629" s="177">
        <f>SUM(BK630:BK645)</f>
        <v>0</v>
      </c>
    </row>
    <row r="630" spans="2:65" s="1" customFormat="1" ht="22.5" customHeight="1">
      <c r="B630" s="181"/>
      <c r="C630" s="182" t="s">
        <v>1327</v>
      </c>
      <c r="D630" s="182" t="s">
        <v>165</v>
      </c>
      <c r="E630" s="183" t="s">
        <v>1328</v>
      </c>
      <c r="F630" s="184" t="s">
        <v>1329</v>
      </c>
      <c r="G630" s="185" t="s">
        <v>231</v>
      </c>
      <c r="H630" s="186">
        <v>66.7</v>
      </c>
      <c r="I630" s="187"/>
      <c r="J630" s="188">
        <f>ROUND(I630*H630,2)</f>
        <v>0</v>
      </c>
      <c r="K630" s="184" t="s">
        <v>169</v>
      </c>
      <c r="L630" s="41"/>
      <c r="M630" s="189" t="s">
        <v>5</v>
      </c>
      <c r="N630" s="190" t="s">
        <v>40</v>
      </c>
      <c r="O630" s="42"/>
      <c r="P630" s="191">
        <f>O630*H630</f>
        <v>0</v>
      </c>
      <c r="Q630" s="191">
        <v>0.00429</v>
      </c>
      <c r="R630" s="191">
        <f>Q630*H630</f>
        <v>0.28614300000000004</v>
      </c>
      <c r="S630" s="191">
        <v>0</v>
      </c>
      <c r="T630" s="192">
        <f>S630*H630</f>
        <v>0</v>
      </c>
      <c r="AR630" s="24" t="s">
        <v>277</v>
      </c>
      <c r="AT630" s="24" t="s">
        <v>165</v>
      </c>
      <c r="AU630" s="24" t="s">
        <v>79</v>
      </c>
      <c r="AY630" s="24" t="s">
        <v>161</v>
      </c>
      <c r="BE630" s="193">
        <f>IF(N630="základní",J630,0)</f>
        <v>0</v>
      </c>
      <c r="BF630" s="193">
        <f>IF(N630="snížená",J630,0)</f>
        <v>0</v>
      </c>
      <c r="BG630" s="193">
        <f>IF(N630="zákl. přenesená",J630,0)</f>
        <v>0</v>
      </c>
      <c r="BH630" s="193">
        <f>IF(N630="sníž. přenesená",J630,0)</f>
        <v>0</v>
      </c>
      <c r="BI630" s="193">
        <f>IF(N630="nulová",J630,0)</f>
        <v>0</v>
      </c>
      <c r="BJ630" s="24" t="s">
        <v>77</v>
      </c>
      <c r="BK630" s="193">
        <f>ROUND(I630*H630,2)</f>
        <v>0</v>
      </c>
      <c r="BL630" s="24" t="s">
        <v>277</v>
      </c>
      <c r="BM630" s="24" t="s">
        <v>1330</v>
      </c>
    </row>
    <row r="631" spans="2:51" s="12" customFormat="1" ht="13.5">
      <c r="B631" s="198"/>
      <c r="D631" s="199" t="s">
        <v>217</v>
      </c>
      <c r="E631" s="200" t="s">
        <v>5</v>
      </c>
      <c r="F631" s="201" t="s">
        <v>1331</v>
      </c>
      <c r="H631" s="202">
        <v>56.7</v>
      </c>
      <c r="I631" s="203"/>
      <c r="L631" s="198"/>
      <c r="M631" s="204"/>
      <c r="N631" s="205"/>
      <c r="O631" s="205"/>
      <c r="P631" s="205"/>
      <c r="Q631" s="205"/>
      <c r="R631" s="205"/>
      <c r="S631" s="205"/>
      <c r="T631" s="206"/>
      <c r="AT631" s="200" t="s">
        <v>217</v>
      </c>
      <c r="AU631" s="200" t="s">
        <v>79</v>
      </c>
      <c r="AV631" s="12" t="s">
        <v>79</v>
      </c>
      <c r="AW631" s="12" t="s">
        <v>33</v>
      </c>
      <c r="AX631" s="12" t="s">
        <v>69</v>
      </c>
      <c r="AY631" s="200" t="s">
        <v>161</v>
      </c>
    </row>
    <row r="632" spans="2:51" s="12" customFormat="1" ht="13.5">
      <c r="B632" s="198"/>
      <c r="D632" s="199" t="s">
        <v>217</v>
      </c>
      <c r="E632" s="200" t="s">
        <v>5</v>
      </c>
      <c r="F632" s="201" t="s">
        <v>1332</v>
      </c>
      <c r="H632" s="202">
        <v>10</v>
      </c>
      <c r="I632" s="203"/>
      <c r="L632" s="198"/>
      <c r="M632" s="204"/>
      <c r="N632" s="205"/>
      <c r="O632" s="205"/>
      <c r="P632" s="205"/>
      <c r="Q632" s="205"/>
      <c r="R632" s="205"/>
      <c r="S632" s="205"/>
      <c r="T632" s="206"/>
      <c r="AT632" s="200" t="s">
        <v>217</v>
      </c>
      <c r="AU632" s="200" t="s">
        <v>79</v>
      </c>
      <c r="AV632" s="12" t="s">
        <v>79</v>
      </c>
      <c r="AW632" s="12" t="s">
        <v>33</v>
      </c>
      <c r="AX632" s="12" t="s">
        <v>69</v>
      </c>
      <c r="AY632" s="200" t="s">
        <v>161</v>
      </c>
    </row>
    <row r="633" spans="2:51" s="13" customFormat="1" ht="13.5">
      <c r="B633" s="207"/>
      <c r="D633" s="208" t="s">
        <v>217</v>
      </c>
      <c r="E633" s="209" t="s">
        <v>5</v>
      </c>
      <c r="F633" s="210" t="s">
        <v>220</v>
      </c>
      <c r="H633" s="211">
        <v>66.7</v>
      </c>
      <c r="I633" s="212"/>
      <c r="L633" s="207"/>
      <c r="M633" s="213"/>
      <c r="N633" s="214"/>
      <c r="O633" s="214"/>
      <c r="P633" s="214"/>
      <c r="Q633" s="214"/>
      <c r="R633" s="214"/>
      <c r="S633" s="214"/>
      <c r="T633" s="215"/>
      <c r="AT633" s="216" t="s">
        <v>217</v>
      </c>
      <c r="AU633" s="216" t="s">
        <v>79</v>
      </c>
      <c r="AV633" s="13" t="s">
        <v>215</v>
      </c>
      <c r="AW633" s="13" t="s">
        <v>33</v>
      </c>
      <c r="AX633" s="13" t="s">
        <v>77</v>
      </c>
      <c r="AY633" s="216" t="s">
        <v>161</v>
      </c>
    </row>
    <row r="634" spans="2:65" s="1" customFormat="1" ht="31.5" customHeight="1">
      <c r="B634" s="181"/>
      <c r="C634" s="182" t="s">
        <v>1333</v>
      </c>
      <c r="D634" s="182" t="s">
        <v>165</v>
      </c>
      <c r="E634" s="183" t="s">
        <v>1334</v>
      </c>
      <c r="F634" s="184" t="s">
        <v>1335</v>
      </c>
      <c r="G634" s="185" t="s">
        <v>231</v>
      </c>
      <c r="H634" s="186">
        <v>47.3</v>
      </c>
      <c r="I634" s="187"/>
      <c r="J634" s="188">
        <f>ROUND(I634*H634,2)</f>
        <v>0</v>
      </c>
      <c r="K634" s="184" t="s">
        <v>169</v>
      </c>
      <c r="L634" s="41"/>
      <c r="M634" s="189" t="s">
        <v>5</v>
      </c>
      <c r="N634" s="190" t="s">
        <v>40</v>
      </c>
      <c r="O634" s="42"/>
      <c r="P634" s="191">
        <f>O634*H634</f>
        <v>0</v>
      </c>
      <c r="Q634" s="191">
        <v>0.00436</v>
      </c>
      <c r="R634" s="191">
        <f>Q634*H634</f>
        <v>0.206228</v>
      </c>
      <c r="S634" s="191">
        <v>0</v>
      </c>
      <c r="T634" s="192">
        <f>S634*H634</f>
        <v>0</v>
      </c>
      <c r="AR634" s="24" t="s">
        <v>277</v>
      </c>
      <c r="AT634" s="24" t="s">
        <v>165</v>
      </c>
      <c r="AU634" s="24" t="s">
        <v>79</v>
      </c>
      <c r="AY634" s="24" t="s">
        <v>161</v>
      </c>
      <c r="BE634" s="193">
        <f>IF(N634="základní",J634,0)</f>
        <v>0</v>
      </c>
      <c r="BF634" s="193">
        <f>IF(N634="snížená",J634,0)</f>
        <v>0</v>
      </c>
      <c r="BG634" s="193">
        <f>IF(N634="zákl. přenesená",J634,0)</f>
        <v>0</v>
      </c>
      <c r="BH634" s="193">
        <f>IF(N634="sníž. přenesená",J634,0)</f>
        <v>0</v>
      </c>
      <c r="BI634" s="193">
        <f>IF(N634="nulová",J634,0)</f>
        <v>0</v>
      </c>
      <c r="BJ634" s="24" t="s">
        <v>77</v>
      </c>
      <c r="BK634" s="193">
        <f>ROUND(I634*H634,2)</f>
        <v>0</v>
      </c>
      <c r="BL634" s="24" t="s">
        <v>277</v>
      </c>
      <c r="BM634" s="24" t="s">
        <v>1336</v>
      </c>
    </row>
    <row r="635" spans="2:51" s="12" customFormat="1" ht="13.5">
      <c r="B635" s="198"/>
      <c r="D635" s="208" t="s">
        <v>217</v>
      </c>
      <c r="E635" s="217" t="s">
        <v>5</v>
      </c>
      <c r="F635" s="218" t="s">
        <v>1337</v>
      </c>
      <c r="H635" s="219">
        <v>47.3</v>
      </c>
      <c r="I635" s="203"/>
      <c r="L635" s="198"/>
      <c r="M635" s="204"/>
      <c r="N635" s="205"/>
      <c r="O635" s="205"/>
      <c r="P635" s="205"/>
      <c r="Q635" s="205"/>
      <c r="R635" s="205"/>
      <c r="S635" s="205"/>
      <c r="T635" s="206"/>
      <c r="AT635" s="200" t="s">
        <v>217</v>
      </c>
      <c r="AU635" s="200" t="s">
        <v>79</v>
      </c>
      <c r="AV635" s="12" t="s">
        <v>79</v>
      </c>
      <c r="AW635" s="12" t="s">
        <v>33</v>
      </c>
      <c r="AX635" s="12" t="s">
        <v>77</v>
      </c>
      <c r="AY635" s="200" t="s">
        <v>161</v>
      </c>
    </row>
    <row r="636" spans="2:65" s="1" customFormat="1" ht="22.5" customHeight="1">
      <c r="B636" s="181"/>
      <c r="C636" s="182" t="s">
        <v>1338</v>
      </c>
      <c r="D636" s="182" t="s">
        <v>165</v>
      </c>
      <c r="E636" s="183" t="s">
        <v>1339</v>
      </c>
      <c r="F636" s="184" t="s">
        <v>1340</v>
      </c>
      <c r="G636" s="185" t="s">
        <v>231</v>
      </c>
      <c r="H636" s="186">
        <v>47.3</v>
      </c>
      <c r="I636" s="187"/>
      <c r="J636" s="188">
        <f>ROUND(I636*H636,2)</f>
        <v>0</v>
      </c>
      <c r="K636" s="184" t="s">
        <v>169</v>
      </c>
      <c r="L636" s="41"/>
      <c r="M636" s="189" t="s">
        <v>5</v>
      </c>
      <c r="N636" s="190" t="s">
        <v>40</v>
      </c>
      <c r="O636" s="42"/>
      <c r="P636" s="191">
        <f>O636*H636</f>
        <v>0</v>
      </c>
      <c r="Q636" s="191">
        <v>0.00436</v>
      </c>
      <c r="R636" s="191">
        <f>Q636*H636</f>
        <v>0.206228</v>
      </c>
      <c r="S636" s="191">
        <v>0</v>
      </c>
      <c r="T636" s="192">
        <f>S636*H636</f>
        <v>0</v>
      </c>
      <c r="AR636" s="24" t="s">
        <v>277</v>
      </c>
      <c r="AT636" s="24" t="s">
        <v>165</v>
      </c>
      <c r="AU636" s="24" t="s">
        <v>79</v>
      </c>
      <c r="AY636" s="24" t="s">
        <v>161</v>
      </c>
      <c r="BE636" s="193">
        <f>IF(N636="základní",J636,0)</f>
        <v>0</v>
      </c>
      <c r="BF636" s="193">
        <f>IF(N636="snížená",J636,0)</f>
        <v>0</v>
      </c>
      <c r="BG636" s="193">
        <f>IF(N636="zákl. přenesená",J636,0)</f>
        <v>0</v>
      </c>
      <c r="BH636" s="193">
        <f>IF(N636="sníž. přenesená",J636,0)</f>
        <v>0</v>
      </c>
      <c r="BI636" s="193">
        <f>IF(N636="nulová",J636,0)</f>
        <v>0</v>
      </c>
      <c r="BJ636" s="24" t="s">
        <v>77</v>
      </c>
      <c r="BK636" s="193">
        <f>ROUND(I636*H636,2)</f>
        <v>0</v>
      </c>
      <c r="BL636" s="24" t="s">
        <v>277</v>
      </c>
      <c r="BM636" s="24" t="s">
        <v>1341</v>
      </c>
    </row>
    <row r="637" spans="2:51" s="12" customFormat="1" ht="13.5">
      <c r="B637" s="198"/>
      <c r="D637" s="208" t="s">
        <v>217</v>
      </c>
      <c r="E637" s="217" t="s">
        <v>5</v>
      </c>
      <c r="F637" s="218" t="s">
        <v>1337</v>
      </c>
      <c r="H637" s="219">
        <v>47.3</v>
      </c>
      <c r="I637" s="203"/>
      <c r="L637" s="198"/>
      <c r="M637" s="204"/>
      <c r="N637" s="205"/>
      <c r="O637" s="205"/>
      <c r="P637" s="205"/>
      <c r="Q637" s="205"/>
      <c r="R637" s="205"/>
      <c r="S637" s="205"/>
      <c r="T637" s="206"/>
      <c r="AT637" s="200" t="s">
        <v>217</v>
      </c>
      <c r="AU637" s="200" t="s">
        <v>79</v>
      </c>
      <c r="AV637" s="12" t="s">
        <v>79</v>
      </c>
      <c r="AW637" s="12" t="s">
        <v>33</v>
      </c>
      <c r="AX637" s="12" t="s">
        <v>77</v>
      </c>
      <c r="AY637" s="200" t="s">
        <v>161</v>
      </c>
    </row>
    <row r="638" spans="2:65" s="1" customFormat="1" ht="22.5" customHeight="1">
      <c r="B638" s="181"/>
      <c r="C638" s="182" t="s">
        <v>1342</v>
      </c>
      <c r="D638" s="182" t="s">
        <v>165</v>
      </c>
      <c r="E638" s="183" t="s">
        <v>1343</v>
      </c>
      <c r="F638" s="184" t="s">
        <v>1344</v>
      </c>
      <c r="G638" s="185" t="s">
        <v>231</v>
      </c>
      <c r="H638" s="186">
        <v>116.62</v>
      </c>
      <c r="I638" s="187"/>
      <c r="J638" s="188">
        <f>ROUND(I638*H638,2)</f>
        <v>0</v>
      </c>
      <c r="K638" s="184" t="s">
        <v>169</v>
      </c>
      <c r="L638" s="41"/>
      <c r="M638" s="189" t="s">
        <v>5</v>
      </c>
      <c r="N638" s="190" t="s">
        <v>40</v>
      </c>
      <c r="O638" s="42"/>
      <c r="P638" s="191">
        <f>O638*H638</f>
        <v>0</v>
      </c>
      <c r="Q638" s="191">
        <v>0.00209</v>
      </c>
      <c r="R638" s="191">
        <f>Q638*H638</f>
        <v>0.2437358</v>
      </c>
      <c r="S638" s="191">
        <v>0</v>
      </c>
      <c r="T638" s="192">
        <f>S638*H638</f>
        <v>0</v>
      </c>
      <c r="AR638" s="24" t="s">
        <v>277</v>
      </c>
      <c r="AT638" s="24" t="s">
        <v>165</v>
      </c>
      <c r="AU638" s="24" t="s">
        <v>79</v>
      </c>
      <c r="AY638" s="24" t="s">
        <v>161</v>
      </c>
      <c r="BE638" s="193">
        <f>IF(N638="základní",J638,0)</f>
        <v>0</v>
      </c>
      <c r="BF638" s="193">
        <f>IF(N638="snížená",J638,0)</f>
        <v>0</v>
      </c>
      <c r="BG638" s="193">
        <f>IF(N638="zákl. přenesená",J638,0)</f>
        <v>0</v>
      </c>
      <c r="BH638" s="193">
        <f>IF(N638="sníž. přenesená",J638,0)</f>
        <v>0</v>
      </c>
      <c r="BI638" s="193">
        <f>IF(N638="nulová",J638,0)</f>
        <v>0</v>
      </c>
      <c r="BJ638" s="24" t="s">
        <v>77</v>
      </c>
      <c r="BK638" s="193">
        <f>ROUND(I638*H638,2)</f>
        <v>0</v>
      </c>
      <c r="BL638" s="24" t="s">
        <v>277</v>
      </c>
      <c r="BM638" s="24" t="s">
        <v>1345</v>
      </c>
    </row>
    <row r="639" spans="2:51" s="12" customFormat="1" ht="13.5">
      <c r="B639" s="198"/>
      <c r="D639" s="208" t="s">
        <v>217</v>
      </c>
      <c r="E639" s="217" t="s">
        <v>5</v>
      </c>
      <c r="F639" s="218" t="s">
        <v>1346</v>
      </c>
      <c r="H639" s="219">
        <v>116.62</v>
      </c>
      <c r="I639" s="203"/>
      <c r="L639" s="198"/>
      <c r="M639" s="204"/>
      <c r="N639" s="205"/>
      <c r="O639" s="205"/>
      <c r="P639" s="205"/>
      <c r="Q639" s="205"/>
      <c r="R639" s="205"/>
      <c r="S639" s="205"/>
      <c r="T639" s="206"/>
      <c r="AT639" s="200" t="s">
        <v>217</v>
      </c>
      <c r="AU639" s="200" t="s">
        <v>79</v>
      </c>
      <c r="AV639" s="12" t="s">
        <v>79</v>
      </c>
      <c r="AW639" s="12" t="s">
        <v>33</v>
      </c>
      <c r="AX639" s="12" t="s">
        <v>77</v>
      </c>
      <c r="AY639" s="200" t="s">
        <v>161</v>
      </c>
    </row>
    <row r="640" spans="2:65" s="1" customFormat="1" ht="22.5" customHeight="1">
      <c r="B640" s="181"/>
      <c r="C640" s="182" t="s">
        <v>1347</v>
      </c>
      <c r="D640" s="182" t="s">
        <v>165</v>
      </c>
      <c r="E640" s="183" t="s">
        <v>1348</v>
      </c>
      <c r="F640" s="184" t="s">
        <v>1349</v>
      </c>
      <c r="G640" s="185" t="s">
        <v>416</v>
      </c>
      <c r="H640" s="186">
        <v>14</v>
      </c>
      <c r="I640" s="187"/>
      <c r="J640" s="188">
        <f>ROUND(I640*H640,2)</f>
        <v>0</v>
      </c>
      <c r="K640" s="184" t="s">
        <v>169</v>
      </c>
      <c r="L640" s="41"/>
      <c r="M640" s="189" t="s">
        <v>5</v>
      </c>
      <c r="N640" s="190" t="s">
        <v>40</v>
      </c>
      <c r="O640" s="42"/>
      <c r="P640" s="191">
        <f>O640*H640</f>
        <v>0</v>
      </c>
      <c r="Q640" s="191">
        <v>0.00025</v>
      </c>
      <c r="R640" s="191">
        <f>Q640*H640</f>
        <v>0.0035</v>
      </c>
      <c r="S640" s="191">
        <v>0</v>
      </c>
      <c r="T640" s="192">
        <f>S640*H640</f>
        <v>0</v>
      </c>
      <c r="AR640" s="24" t="s">
        <v>277</v>
      </c>
      <c r="AT640" s="24" t="s">
        <v>165</v>
      </c>
      <c r="AU640" s="24" t="s">
        <v>79</v>
      </c>
      <c r="AY640" s="24" t="s">
        <v>161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24" t="s">
        <v>77</v>
      </c>
      <c r="BK640" s="193">
        <f>ROUND(I640*H640,2)</f>
        <v>0</v>
      </c>
      <c r="BL640" s="24" t="s">
        <v>277</v>
      </c>
      <c r="BM640" s="24" t="s">
        <v>1350</v>
      </c>
    </row>
    <row r="641" spans="2:65" s="1" customFormat="1" ht="22.5" customHeight="1">
      <c r="B641" s="181"/>
      <c r="C641" s="182" t="s">
        <v>1351</v>
      </c>
      <c r="D641" s="182" t="s">
        <v>165</v>
      </c>
      <c r="E641" s="183" t="s">
        <v>1352</v>
      </c>
      <c r="F641" s="184" t="s">
        <v>1353</v>
      </c>
      <c r="G641" s="185" t="s">
        <v>416</v>
      </c>
      <c r="H641" s="186">
        <v>11</v>
      </c>
      <c r="I641" s="187"/>
      <c r="J641" s="188">
        <f>ROUND(I641*H641,2)</f>
        <v>0</v>
      </c>
      <c r="K641" s="184" t="s">
        <v>169</v>
      </c>
      <c r="L641" s="41"/>
      <c r="M641" s="189" t="s">
        <v>5</v>
      </c>
      <c r="N641" s="190" t="s">
        <v>40</v>
      </c>
      <c r="O641" s="42"/>
      <c r="P641" s="191">
        <f>O641*H641</f>
        <v>0</v>
      </c>
      <c r="Q641" s="191">
        <v>0.00025</v>
      </c>
      <c r="R641" s="191">
        <f>Q641*H641</f>
        <v>0.00275</v>
      </c>
      <c r="S641" s="191">
        <v>0</v>
      </c>
      <c r="T641" s="192">
        <f>S641*H641</f>
        <v>0</v>
      </c>
      <c r="AR641" s="24" t="s">
        <v>277</v>
      </c>
      <c r="AT641" s="24" t="s">
        <v>165</v>
      </c>
      <c r="AU641" s="24" t="s">
        <v>79</v>
      </c>
      <c r="AY641" s="24" t="s">
        <v>161</v>
      </c>
      <c r="BE641" s="193">
        <f>IF(N641="základní",J641,0)</f>
        <v>0</v>
      </c>
      <c r="BF641" s="193">
        <f>IF(N641="snížená",J641,0)</f>
        <v>0</v>
      </c>
      <c r="BG641" s="193">
        <f>IF(N641="zákl. přenesená",J641,0)</f>
        <v>0</v>
      </c>
      <c r="BH641" s="193">
        <f>IF(N641="sníž. přenesená",J641,0)</f>
        <v>0</v>
      </c>
      <c r="BI641" s="193">
        <f>IF(N641="nulová",J641,0)</f>
        <v>0</v>
      </c>
      <c r="BJ641" s="24" t="s">
        <v>77</v>
      </c>
      <c r="BK641" s="193">
        <f>ROUND(I641*H641,2)</f>
        <v>0</v>
      </c>
      <c r="BL641" s="24" t="s">
        <v>277</v>
      </c>
      <c r="BM641" s="24" t="s">
        <v>1354</v>
      </c>
    </row>
    <row r="642" spans="2:51" s="12" customFormat="1" ht="13.5">
      <c r="B642" s="198"/>
      <c r="D642" s="208" t="s">
        <v>217</v>
      </c>
      <c r="E642" s="217" t="s">
        <v>5</v>
      </c>
      <c r="F642" s="218" t="s">
        <v>164</v>
      </c>
      <c r="H642" s="219">
        <v>11</v>
      </c>
      <c r="I642" s="203"/>
      <c r="L642" s="198"/>
      <c r="M642" s="204"/>
      <c r="N642" s="205"/>
      <c r="O642" s="205"/>
      <c r="P642" s="205"/>
      <c r="Q642" s="205"/>
      <c r="R642" s="205"/>
      <c r="S642" s="205"/>
      <c r="T642" s="206"/>
      <c r="AT642" s="200" t="s">
        <v>217</v>
      </c>
      <c r="AU642" s="200" t="s">
        <v>79</v>
      </c>
      <c r="AV642" s="12" t="s">
        <v>79</v>
      </c>
      <c r="AW642" s="12" t="s">
        <v>33</v>
      </c>
      <c r="AX642" s="12" t="s">
        <v>77</v>
      </c>
      <c r="AY642" s="200" t="s">
        <v>161</v>
      </c>
    </row>
    <row r="643" spans="2:65" s="1" customFormat="1" ht="31.5" customHeight="1">
      <c r="B643" s="181"/>
      <c r="C643" s="182" t="s">
        <v>1355</v>
      </c>
      <c r="D643" s="182" t="s">
        <v>165</v>
      </c>
      <c r="E643" s="183" t="s">
        <v>1356</v>
      </c>
      <c r="F643" s="184" t="s">
        <v>1357</v>
      </c>
      <c r="G643" s="185" t="s">
        <v>231</v>
      </c>
      <c r="H643" s="186">
        <v>88</v>
      </c>
      <c r="I643" s="187"/>
      <c r="J643" s="188">
        <f>ROUND(I643*H643,2)</f>
        <v>0</v>
      </c>
      <c r="K643" s="184" t="s">
        <v>169</v>
      </c>
      <c r="L643" s="41"/>
      <c r="M643" s="189" t="s">
        <v>5</v>
      </c>
      <c r="N643" s="190" t="s">
        <v>40</v>
      </c>
      <c r="O643" s="42"/>
      <c r="P643" s="191">
        <f>O643*H643</f>
        <v>0</v>
      </c>
      <c r="Q643" s="191">
        <v>0.00286</v>
      </c>
      <c r="R643" s="191">
        <f>Q643*H643</f>
        <v>0.25168</v>
      </c>
      <c r="S643" s="191">
        <v>0</v>
      </c>
      <c r="T643" s="192">
        <f>S643*H643</f>
        <v>0</v>
      </c>
      <c r="AR643" s="24" t="s">
        <v>277</v>
      </c>
      <c r="AT643" s="24" t="s">
        <v>165</v>
      </c>
      <c r="AU643" s="24" t="s">
        <v>79</v>
      </c>
      <c r="AY643" s="24" t="s">
        <v>161</v>
      </c>
      <c r="BE643" s="193">
        <f>IF(N643="základní",J643,0)</f>
        <v>0</v>
      </c>
      <c r="BF643" s="193">
        <f>IF(N643="snížená",J643,0)</f>
        <v>0</v>
      </c>
      <c r="BG643" s="193">
        <f>IF(N643="zákl. přenesená",J643,0)</f>
        <v>0</v>
      </c>
      <c r="BH643" s="193">
        <f>IF(N643="sníž. přenesená",J643,0)</f>
        <v>0</v>
      </c>
      <c r="BI643" s="193">
        <f>IF(N643="nulová",J643,0)</f>
        <v>0</v>
      </c>
      <c r="BJ643" s="24" t="s">
        <v>77</v>
      </c>
      <c r="BK643" s="193">
        <f>ROUND(I643*H643,2)</f>
        <v>0</v>
      </c>
      <c r="BL643" s="24" t="s">
        <v>277</v>
      </c>
      <c r="BM643" s="24" t="s">
        <v>1358</v>
      </c>
    </row>
    <row r="644" spans="2:51" s="12" customFormat="1" ht="13.5">
      <c r="B644" s="198"/>
      <c r="D644" s="208" t="s">
        <v>217</v>
      </c>
      <c r="E644" s="217" t="s">
        <v>5</v>
      </c>
      <c r="F644" s="218" t="s">
        <v>1359</v>
      </c>
      <c r="H644" s="219">
        <v>88</v>
      </c>
      <c r="I644" s="203"/>
      <c r="L644" s="198"/>
      <c r="M644" s="204"/>
      <c r="N644" s="205"/>
      <c r="O644" s="205"/>
      <c r="P644" s="205"/>
      <c r="Q644" s="205"/>
      <c r="R644" s="205"/>
      <c r="S644" s="205"/>
      <c r="T644" s="206"/>
      <c r="AT644" s="200" t="s">
        <v>217</v>
      </c>
      <c r="AU644" s="200" t="s">
        <v>79</v>
      </c>
      <c r="AV644" s="12" t="s">
        <v>79</v>
      </c>
      <c r="AW644" s="12" t="s">
        <v>33</v>
      </c>
      <c r="AX644" s="12" t="s">
        <v>77</v>
      </c>
      <c r="AY644" s="200" t="s">
        <v>161</v>
      </c>
    </row>
    <row r="645" spans="2:65" s="1" customFormat="1" ht="22.5" customHeight="1">
      <c r="B645" s="181"/>
      <c r="C645" s="182" t="s">
        <v>1360</v>
      </c>
      <c r="D645" s="182" t="s">
        <v>165</v>
      </c>
      <c r="E645" s="183" t="s">
        <v>1361</v>
      </c>
      <c r="F645" s="184" t="s">
        <v>1362</v>
      </c>
      <c r="G645" s="185" t="s">
        <v>1105</v>
      </c>
      <c r="H645" s="186">
        <v>2272.448</v>
      </c>
      <c r="I645" s="187"/>
      <c r="J645" s="188">
        <f>ROUND(I645*H645,2)</f>
        <v>0</v>
      </c>
      <c r="K645" s="184" t="s">
        <v>169</v>
      </c>
      <c r="L645" s="41"/>
      <c r="M645" s="189" t="s">
        <v>5</v>
      </c>
      <c r="N645" s="190" t="s">
        <v>40</v>
      </c>
      <c r="O645" s="42"/>
      <c r="P645" s="191">
        <f>O645*H645</f>
        <v>0</v>
      </c>
      <c r="Q645" s="191">
        <v>0</v>
      </c>
      <c r="R645" s="191">
        <f>Q645*H645</f>
        <v>0</v>
      </c>
      <c r="S645" s="191">
        <v>0</v>
      </c>
      <c r="T645" s="192">
        <f>S645*H645</f>
        <v>0</v>
      </c>
      <c r="AR645" s="24" t="s">
        <v>277</v>
      </c>
      <c r="AT645" s="24" t="s">
        <v>165</v>
      </c>
      <c r="AU645" s="24" t="s">
        <v>79</v>
      </c>
      <c r="AY645" s="24" t="s">
        <v>161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24" t="s">
        <v>77</v>
      </c>
      <c r="BK645" s="193">
        <f>ROUND(I645*H645,2)</f>
        <v>0</v>
      </c>
      <c r="BL645" s="24" t="s">
        <v>277</v>
      </c>
      <c r="BM645" s="24" t="s">
        <v>1363</v>
      </c>
    </row>
    <row r="646" spans="2:63" s="11" customFormat="1" ht="29.85" customHeight="1">
      <c r="B646" s="167"/>
      <c r="D646" s="178" t="s">
        <v>68</v>
      </c>
      <c r="E646" s="179" t="s">
        <v>1364</v>
      </c>
      <c r="F646" s="179" t="s">
        <v>1365</v>
      </c>
      <c r="I646" s="170"/>
      <c r="J646" s="180">
        <f>BK646</f>
        <v>0</v>
      </c>
      <c r="L646" s="167"/>
      <c r="M646" s="172"/>
      <c r="N646" s="173"/>
      <c r="O646" s="173"/>
      <c r="P646" s="174">
        <f>SUM(P647:P682)</f>
        <v>0</v>
      </c>
      <c r="Q646" s="173"/>
      <c r="R646" s="174">
        <f>SUM(R647:R682)</f>
        <v>47.5699975</v>
      </c>
      <c r="S646" s="173"/>
      <c r="T646" s="175">
        <f>SUM(T647:T682)</f>
        <v>0</v>
      </c>
      <c r="AR646" s="168" t="s">
        <v>79</v>
      </c>
      <c r="AT646" s="176" t="s">
        <v>68</v>
      </c>
      <c r="AU646" s="176" t="s">
        <v>77</v>
      </c>
      <c r="AY646" s="168" t="s">
        <v>161</v>
      </c>
      <c r="BK646" s="177">
        <f>SUM(BK647:BK682)</f>
        <v>0</v>
      </c>
    </row>
    <row r="647" spans="2:65" s="1" customFormat="1" ht="22.5" customHeight="1">
      <c r="B647" s="181"/>
      <c r="C647" s="182" t="s">
        <v>1366</v>
      </c>
      <c r="D647" s="182" t="s">
        <v>165</v>
      </c>
      <c r="E647" s="183" t="s">
        <v>1367</v>
      </c>
      <c r="F647" s="184" t="s">
        <v>1368</v>
      </c>
      <c r="G647" s="185" t="s">
        <v>214</v>
      </c>
      <c r="H647" s="186">
        <v>1021.586</v>
      </c>
      <c r="I647" s="187"/>
      <c r="J647" s="188">
        <f>ROUND(I647*H647,2)</f>
        <v>0</v>
      </c>
      <c r="K647" s="184" t="s">
        <v>169</v>
      </c>
      <c r="L647" s="41"/>
      <c r="M647" s="189" t="s">
        <v>5</v>
      </c>
      <c r="N647" s="190" t="s">
        <v>40</v>
      </c>
      <c r="O647" s="42"/>
      <c r="P647" s="191">
        <f>O647*H647</f>
        <v>0</v>
      </c>
      <c r="Q647" s="191">
        <v>0.0445</v>
      </c>
      <c r="R647" s="191">
        <f>Q647*H647</f>
        <v>45.460577</v>
      </c>
      <c r="S647" s="191">
        <v>0</v>
      </c>
      <c r="T647" s="192">
        <f>S647*H647</f>
        <v>0</v>
      </c>
      <c r="AR647" s="24" t="s">
        <v>277</v>
      </c>
      <c r="AT647" s="24" t="s">
        <v>165</v>
      </c>
      <c r="AU647" s="24" t="s">
        <v>79</v>
      </c>
      <c r="AY647" s="24" t="s">
        <v>161</v>
      </c>
      <c r="BE647" s="193">
        <f>IF(N647="základní",J647,0)</f>
        <v>0</v>
      </c>
      <c r="BF647" s="193">
        <f>IF(N647="snížená",J647,0)</f>
        <v>0</v>
      </c>
      <c r="BG647" s="193">
        <f>IF(N647="zákl. přenesená",J647,0)</f>
        <v>0</v>
      </c>
      <c r="BH647" s="193">
        <f>IF(N647="sníž. přenesená",J647,0)</f>
        <v>0</v>
      </c>
      <c r="BI647" s="193">
        <f>IF(N647="nulová",J647,0)</f>
        <v>0</v>
      </c>
      <c r="BJ647" s="24" t="s">
        <v>77</v>
      </c>
      <c r="BK647" s="193">
        <f>ROUND(I647*H647,2)</f>
        <v>0</v>
      </c>
      <c r="BL647" s="24" t="s">
        <v>277</v>
      </c>
      <c r="BM647" s="24" t="s">
        <v>1369</v>
      </c>
    </row>
    <row r="648" spans="2:51" s="12" customFormat="1" ht="13.5">
      <c r="B648" s="198"/>
      <c r="D648" s="199" t="s">
        <v>217</v>
      </c>
      <c r="E648" s="200" t="s">
        <v>5</v>
      </c>
      <c r="F648" s="201" t="s">
        <v>1266</v>
      </c>
      <c r="H648" s="202">
        <v>558.9</v>
      </c>
      <c r="I648" s="203"/>
      <c r="L648" s="198"/>
      <c r="M648" s="204"/>
      <c r="N648" s="205"/>
      <c r="O648" s="205"/>
      <c r="P648" s="205"/>
      <c r="Q648" s="205"/>
      <c r="R648" s="205"/>
      <c r="S648" s="205"/>
      <c r="T648" s="206"/>
      <c r="AT648" s="200" t="s">
        <v>217</v>
      </c>
      <c r="AU648" s="200" t="s">
        <v>79</v>
      </c>
      <c r="AV648" s="12" t="s">
        <v>79</v>
      </c>
      <c r="AW648" s="12" t="s">
        <v>33</v>
      </c>
      <c r="AX648" s="12" t="s">
        <v>69</v>
      </c>
      <c r="AY648" s="200" t="s">
        <v>161</v>
      </c>
    </row>
    <row r="649" spans="2:51" s="12" customFormat="1" ht="13.5">
      <c r="B649" s="198"/>
      <c r="D649" s="199" t="s">
        <v>217</v>
      </c>
      <c r="E649" s="200" t="s">
        <v>5</v>
      </c>
      <c r="F649" s="201" t="s">
        <v>1267</v>
      </c>
      <c r="H649" s="202">
        <v>52.725</v>
      </c>
      <c r="I649" s="203"/>
      <c r="L649" s="198"/>
      <c r="M649" s="204"/>
      <c r="N649" s="205"/>
      <c r="O649" s="205"/>
      <c r="P649" s="205"/>
      <c r="Q649" s="205"/>
      <c r="R649" s="205"/>
      <c r="S649" s="205"/>
      <c r="T649" s="206"/>
      <c r="AT649" s="200" t="s">
        <v>217</v>
      </c>
      <c r="AU649" s="200" t="s">
        <v>79</v>
      </c>
      <c r="AV649" s="12" t="s">
        <v>79</v>
      </c>
      <c r="AW649" s="12" t="s">
        <v>33</v>
      </c>
      <c r="AX649" s="12" t="s">
        <v>69</v>
      </c>
      <c r="AY649" s="200" t="s">
        <v>161</v>
      </c>
    </row>
    <row r="650" spans="2:51" s="12" customFormat="1" ht="13.5">
      <c r="B650" s="198"/>
      <c r="D650" s="199" t="s">
        <v>217</v>
      </c>
      <c r="E650" s="200" t="s">
        <v>5</v>
      </c>
      <c r="F650" s="201" t="s">
        <v>1268</v>
      </c>
      <c r="H650" s="202">
        <v>23.726</v>
      </c>
      <c r="I650" s="203"/>
      <c r="L650" s="198"/>
      <c r="M650" s="204"/>
      <c r="N650" s="205"/>
      <c r="O650" s="205"/>
      <c r="P650" s="205"/>
      <c r="Q650" s="205"/>
      <c r="R650" s="205"/>
      <c r="S650" s="205"/>
      <c r="T650" s="206"/>
      <c r="AT650" s="200" t="s">
        <v>217</v>
      </c>
      <c r="AU650" s="200" t="s">
        <v>79</v>
      </c>
      <c r="AV650" s="12" t="s">
        <v>79</v>
      </c>
      <c r="AW650" s="12" t="s">
        <v>33</v>
      </c>
      <c r="AX650" s="12" t="s">
        <v>69</v>
      </c>
      <c r="AY650" s="200" t="s">
        <v>161</v>
      </c>
    </row>
    <row r="651" spans="2:51" s="12" customFormat="1" ht="27">
      <c r="B651" s="198"/>
      <c r="D651" s="199" t="s">
        <v>217</v>
      </c>
      <c r="E651" s="200" t="s">
        <v>5</v>
      </c>
      <c r="F651" s="201" t="s">
        <v>1269</v>
      </c>
      <c r="H651" s="202">
        <v>321.3</v>
      </c>
      <c r="I651" s="203"/>
      <c r="L651" s="198"/>
      <c r="M651" s="204"/>
      <c r="N651" s="205"/>
      <c r="O651" s="205"/>
      <c r="P651" s="205"/>
      <c r="Q651" s="205"/>
      <c r="R651" s="205"/>
      <c r="S651" s="205"/>
      <c r="T651" s="206"/>
      <c r="AT651" s="200" t="s">
        <v>217</v>
      </c>
      <c r="AU651" s="200" t="s">
        <v>79</v>
      </c>
      <c r="AV651" s="12" t="s">
        <v>79</v>
      </c>
      <c r="AW651" s="12" t="s">
        <v>33</v>
      </c>
      <c r="AX651" s="12" t="s">
        <v>69</v>
      </c>
      <c r="AY651" s="200" t="s">
        <v>161</v>
      </c>
    </row>
    <row r="652" spans="2:51" s="12" customFormat="1" ht="13.5">
      <c r="B652" s="198"/>
      <c r="D652" s="199" t="s">
        <v>217</v>
      </c>
      <c r="E652" s="200" t="s">
        <v>5</v>
      </c>
      <c r="F652" s="201" t="s">
        <v>1270</v>
      </c>
      <c r="H652" s="202">
        <v>33.75</v>
      </c>
      <c r="I652" s="203"/>
      <c r="L652" s="198"/>
      <c r="M652" s="204"/>
      <c r="N652" s="205"/>
      <c r="O652" s="205"/>
      <c r="P652" s="205"/>
      <c r="Q652" s="205"/>
      <c r="R652" s="205"/>
      <c r="S652" s="205"/>
      <c r="T652" s="206"/>
      <c r="AT652" s="200" t="s">
        <v>217</v>
      </c>
      <c r="AU652" s="200" t="s">
        <v>79</v>
      </c>
      <c r="AV652" s="12" t="s">
        <v>79</v>
      </c>
      <c r="AW652" s="12" t="s">
        <v>33</v>
      </c>
      <c r="AX652" s="12" t="s">
        <v>69</v>
      </c>
      <c r="AY652" s="200" t="s">
        <v>161</v>
      </c>
    </row>
    <row r="653" spans="2:51" s="12" customFormat="1" ht="13.5">
      <c r="B653" s="198"/>
      <c r="D653" s="199" t="s">
        <v>217</v>
      </c>
      <c r="E653" s="200" t="s">
        <v>5</v>
      </c>
      <c r="F653" s="201" t="s">
        <v>1271</v>
      </c>
      <c r="H653" s="202">
        <v>31.185</v>
      </c>
      <c r="I653" s="203"/>
      <c r="L653" s="198"/>
      <c r="M653" s="204"/>
      <c r="N653" s="205"/>
      <c r="O653" s="205"/>
      <c r="P653" s="205"/>
      <c r="Q653" s="205"/>
      <c r="R653" s="205"/>
      <c r="S653" s="205"/>
      <c r="T653" s="206"/>
      <c r="AT653" s="200" t="s">
        <v>217</v>
      </c>
      <c r="AU653" s="200" t="s">
        <v>79</v>
      </c>
      <c r="AV653" s="12" t="s">
        <v>79</v>
      </c>
      <c r="AW653" s="12" t="s">
        <v>33</v>
      </c>
      <c r="AX653" s="12" t="s">
        <v>69</v>
      </c>
      <c r="AY653" s="200" t="s">
        <v>161</v>
      </c>
    </row>
    <row r="654" spans="2:51" s="13" customFormat="1" ht="13.5">
      <c r="B654" s="207"/>
      <c r="D654" s="208" t="s">
        <v>217</v>
      </c>
      <c r="E654" s="209" t="s">
        <v>5</v>
      </c>
      <c r="F654" s="210" t="s">
        <v>220</v>
      </c>
      <c r="H654" s="211">
        <v>1021.586</v>
      </c>
      <c r="I654" s="212"/>
      <c r="L654" s="207"/>
      <c r="M654" s="213"/>
      <c r="N654" s="214"/>
      <c r="O654" s="214"/>
      <c r="P654" s="214"/>
      <c r="Q654" s="214"/>
      <c r="R654" s="214"/>
      <c r="S654" s="214"/>
      <c r="T654" s="215"/>
      <c r="AT654" s="216" t="s">
        <v>217</v>
      </c>
      <c r="AU654" s="216" t="s">
        <v>79</v>
      </c>
      <c r="AV654" s="13" t="s">
        <v>215</v>
      </c>
      <c r="AW654" s="13" t="s">
        <v>33</v>
      </c>
      <c r="AX654" s="13" t="s">
        <v>77</v>
      </c>
      <c r="AY654" s="216" t="s">
        <v>161</v>
      </c>
    </row>
    <row r="655" spans="2:65" s="1" customFormat="1" ht="22.5" customHeight="1">
      <c r="B655" s="181"/>
      <c r="C655" s="182" t="s">
        <v>1370</v>
      </c>
      <c r="D655" s="182" t="s">
        <v>165</v>
      </c>
      <c r="E655" s="183" t="s">
        <v>1371</v>
      </c>
      <c r="F655" s="184" t="s">
        <v>1372</v>
      </c>
      <c r="G655" s="185" t="s">
        <v>231</v>
      </c>
      <c r="H655" s="186">
        <v>114.845</v>
      </c>
      <c r="I655" s="187"/>
      <c r="J655" s="188">
        <f>ROUND(I655*H655,2)</f>
        <v>0</v>
      </c>
      <c r="K655" s="184" t="s">
        <v>169</v>
      </c>
      <c r="L655" s="41"/>
      <c r="M655" s="189" t="s">
        <v>5</v>
      </c>
      <c r="N655" s="190" t="s">
        <v>40</v>
      </c>
      <c r="O655" s="42"/>
      <c r="P655" s="191">
        <f>O655*H655</f>
        <v>0</v>
      </c>
      <c r="Q655" s="191">
        <v>0.00013</v>
      </c>
      <c r="R655" s="191">
        <f>Q655*H655</f>
        <v>0.014929849999999998</v>
      </c>
      <c r="S655" s="191">
        <v>0</v>
      </c>
      <c r="T655" s="192">
        <f>S655*H655</f>
        <v>0</v>
      </c>
      <c r="AR655" s="24" t="s">
        <v>277</v>
      </c>
      <c r="AT655" s="24" t="s">
        <v>165</v>
      </c>
      <c r="AU655" s="24" t="s">
        <v>79</v>
      </c>
      <c r="AY655" s="24" t="s">
        <v>161</v>
      </c>
      <c r="BE655" s="193">
        <f>IF(N655="základní",J655,0)</f>
        <v>0</v>
      </c>
      <c r="BF655" s="193">
        <f>IF(N655="snížená",J655,0)</f>
        <v>0</v>
      </c>
      <c r="BG655" s="193">
        <f>IF(N655="zákl. přenesená",J655,0)</f>
        <v>0</v>
      </c>
      <c r="BH655" s="193">
        <f>IF(N655="sníž. přenesená",J655,0)</f>
        <v>0</v>
      </c>
      <c r="BI655" s="193">
        <f>IF(N655="nulová",J655,0)</f>
        <v>0</v>
      </c>
      <c r="BJ655" s="24" t="s">
        <v>77</v>
      </c>
      <c r="BK655" s="193">
        <f>ROUND(I655*H655,2)</f>
        <v>0</v>
      </c>
      <c r="BL655" s="24" t="s">
        <v>277</v>
      </c>
      <c r="BM655" s="24" t="s">
        <v>1373</v>
      </c>
    </row>
    <row r="656" spans="2:51" s="12" customFormat="1" ht="13.5">
      <c r="B656" s="198"/>
      <c r="D656" s="208" t="s">
        <v>217</v>
      </c>
      <c r="E656" s="217" t="s">
        <v>5</v>
      </c>
      <c r="F656" s="218" t="s">
        <v>1374</v>
      </c>
      <c r="H656" s="219">
        <v>114.845</v>
      </c>
      <c r="I656" s="203"/>
      <c r="L656" s="198"/>
      <c r="M656" s="204"/>
      <c r="N656" s="205"/>
      <c r="O656" s="205"/>
      <c r="P656" s="205"/>
      <c r="Q656" s="205"/>
      <c r="R656" s="205"/>
      <c r="S656" s="205"/>
      <c r="T656" s="206"/>
      <c r="AT656" s="200" t="s">
        <v>217</v>
      </c>
      <c r="AU656" s="200" t="s">
        <v>79</v>
      </c>
      <c r="AV656" s="12" t="s">
        <v>79</v>
      </c>
      <c r="AW656" s="12" t="s">
        <v>33</v>
      </c>
      <c r="AX656" s="12" t="s">
        <v>77</v>
      </c>
      <c r="AY656" s="200" t="s">
        <v>161</v>
      </c>
    </row>
    <row r="657" spans="2:65" s="1" customFormat="1" ht="31.5" customHeight="1">
      <c r="B657" s="181"/>
      <c r="C657" s="182" t="s">
        <v>1375</v>
      </c>
      <c r="D657" s="182" t="s">
        <v>165</v>
      </c>
      <c r="E657" s="183" t="s">
        <v>1376</v>
      </c>
      <c r="F657" s="184" t="s">
        <v>1377</v>
      </c>
      <c r="G657" s="185" t="s">
        <v>231</v>
      </c>
      <c r="H657" s="186">
        <v>47.1</v>
      </c>
      <c r="I657" s="187"/>
      <c r="J657" s="188">
        <f>ROUND(I657*H657,2)</f>
        <v>0</v>
      </c>
      <c r="K657" s="184" t="s">
        <v>169</v>
      </c>
      <c r="L657" s="41"/>
      <c r="M657" s="189" t="s">
        <v>5</v>
      </c>
      <c r="N657" s="190" t="s">
        <v>40</v>
      </c>
      <c r="O657" s="42"/>
      <c r="P657" s="191">
        <f>O657*H657</f>
        <v>0</v>
      </c>
      <c r="Q657" s="191">
        <v>0.01147</v>
      </c>
      <c r="R657" s="191">
        <f>Q657*H657</f>
        <v>0.540237</v>
      </c>
      <c r="S657" s="191">
        <v>0</v>
      </c>
      <c r="T657" s="192">
        <f>S657*H657</f>
        <v>0</v>
      </c>
      <c r="AR657" s="24" t="s">
        <v>277</v>
      </c>
      <c r="AT657" s="24" t="s">
        <v>165</v>
      </c>
      <c r="AU657" s="24" t="s">
        <v>79</v>
      </c>
      <c r="AY657" s="24" t="s">
        <v>161</v>
      </c>
      <c r="BE657" s="193">
        <f>IF(N657="základní",J657,0)</f>
        <v>0</v>
      </c>
      <c r="BF657" s="193">
        <f>IF(N657="snížená",J657,0)</f>
        <v>0</v>
      </c>
      <c r="BG657" s="193">
        <f>IF(N657="zákl. přenesená",J657,0)</f>
        <v>0</v>
      </c>
      <c r="BH657" s="193">
        <f>IF(N657="sníž. přenesená",J657,0)</f>
        <v>0</v>
      </c>
      <c r="BI657" s="193">
        <f>IF(N657="nulová",J657,0)</f>
        <v>0</v>
      </c>
      <c r="BJ657" s="24" t="s">
        <v>77</v>
      </c>
      <c r="BK657" s="193">
        <f>ROUND(I657*H657,2)</f>
        <v>0</v>
      </c>
      <c r="BL657" s="24" t="s">
        <v>277</v>
      </c>
      <c r="BM657" s="24" t="s">
        <v>1378</v>
      </c>
    </row>
    <row r="658" spans="2:51" s="12" customFormat="1" ht="13.5">
      <c r="B658" s="198"/>
      <c r="D658" s="208" t="s">
        <v>217</v>
      </c>
      <c r="E658" s="217" t="s">
        <v>5</v>
      </c>
      <c r="F658" s="218" t="s">
        <v>1379</v>
      </c>
      <c r="H658" s="219">
        <v>47.1</v>
      </c>
      <c r="I658" s="203"/>
      <c r="L658" s="198"/>
      <c r="M658" s="204"/>
      <c r="N658" s="205"/>
      <c r="O658" s="205"/>
      <c r="P658" s="205"/>
      <c r="Q658" s="205"/>
      <c r="R658" s="205"/>
      <c r="S658" s="205"/>
      <c r="T658" s="206"/>
      <c r="AT658" s="200" t="s">
        <v>217</v>
      </c>
      <c r="AU658" s="200" t="s">
        <v>79</v>
      </c>
      <c r="AV658" s="12" t="s">
        <v>79</v>
      </c>
      <c r="AW658" s="12" t="s">
        <v>33</v>
      </c>
      <c r="AX658" s="12" t="s">
        <v>77</v>
      </c>
      <c r="AY658" s="200" t="s">
        <v>161</v>
      </c>
    </row>
    <row r="659" spans="2:65" s="1" customFormat="1" ht="31.5" customHeight="1">
      <c r="B659" s="181"/>
      <c r="C659" s="182" t="s">
        <v>1380</v>
      </c>
      <c r="D659" s="182" t="s">
        <v>165</v>
      </c>
      <c r="E659" s="183" t="s">
        <v>1381</v>
      </c>
      <c r="F659" s="184" t="s">
        <v>1382</v>
      </c>
      <c r="G659" s="185" t="s">
        <v>231</v>
      </c>
      <c r="H659" s="186">
        <v>67.825</v>
      </c>
      <c r="I659" s="187"/>
      <c r="J659" s="188">
        <f>ROUND(I659*H659,2)</f>
        <v>0</v>
      </c>
      <c r="K659" s="184" t="s">
        <v>169</v>
      </c>
      <c r="L659" s="41"/>
      <c r="M659" s="189" t="s">
        <v>5</v>
      </c>
      <c r="N659" s="190" t="s">
        <v>40</v>
      </c>
      <c r="O659" s="42"/>
      <c r="P659" s="191">
        <f>O659*H659</f>
        <v>0</v>
      </c>
      <c r="Q659" s="191">
        <v>0.01147</v>
      </c>
      <c r="R659" s="191">
        <f>Q659*H659</f>
        <v>0.77795275</v>
      </c>
      <c r="S659" s="191">
        <v>0</v>
      </c>
      <c r="T659" s="192">
        <f>S659*H659</f>
        <v>0</v>
      </c>
      <c r="AR659" s="24" t="s">
        <v>277</v>
      </c>
      <c r="AT659" s="24" t="s">
        <v>165</v>
      </c>
      <c r="AU659" s="24" t="s">
        <v>79</v>
      </c>
      <c r="AY659" s="24" t="s">
        <v>161</v>
      </c>
      <c r="BE659" s="193">
        <f>IF(N659="základní",J659,0)</f>
        <v>0</v>
      </c>
      <c r="BF659" s="193">
        <f>IF(N659="snížená",J659,0)</f>
        <v>0</v>
      </c>
      <c r="BG659" s="193">
        <f>IF(N659="zákl. přenesená",J659,0)</f>
        <v>0</v>
      </c>
      <c r="BH659" s="193">
        <f>IF(N659="sníž. přenesená",J659,0)</f>
        <v>0</v>
      </c>
      <c r="BI659" s="193">
        <f>IF(N659="nulová",J659,0)</f>
        <v>0</v>
      </c>
      <c r="BJ659" s="24" t="s">
        <v>77</v>
      </c>
      <c r="BK659" s="193">
        <f>ROUND(I659*H659,2)</f>
        <v>0</v>
      </c>
      <c r="BL659" s="24" t="s">
        <v>277</v>
      </c>
      <c r="BM659" s="24" t="s">
        <v>1383</v>
      </c>
    </row>
    <row r="660" spans="2:51" s="12" customFormat="1" ht="13.5">
      <c r="B660" s="198"/>
      <c r="D660" s="208" t="s">
        <v>217</v>
      </c>
      <c r="E660" s="217" t="s">
        <v>5</v>
      </c>
      <c r="F660" s="218" t="s">
        <v>1384</v>
      </c>
      <c r="H660" s="219">
        <v>67.825</v>
      </c>
      <c r="I660" s="203"/>
      <c r="L660" s="198"/>
      <c r="M660" s="204"/>
      <c r="N660" s="205"/>
      <c r="O660" s="205"/>
      <c r="P660" s="205"/>
      <c r="Q660" s="205"/>
      <c r="R660" s="205"/>
      <c r="S660" s="205"/>
      <c r="T660" s="206"/>
      <c r="AT660" s="200" t="s">
        <v>217</v>
      </c>
      <c r="AU660" s="200" t="s">
        <v>79</v>
      </c>
      <c r="AV660" s="12" t="s">
        <v>79</v>
      </c>
      <c r="AW660" s="12" t="s">
        <v>33</v>
      </c>
      <c r="AX660" s="12" t="s">
        <v>77</v>
      </c>
      <c r="AY660" s="200" t="s">
        <v>161</v>
      </c>
    </row>
    <row r="661" spans="2:65" s="1" customFormat="1" ht="22.5" customHeight="1">
      <c r="B661" s="181"/>
      <c r="C661" s="182" t="s">
        <v>1385</v>
      </c>
      <c r="D661" s="182" t="s">
        <v>165</v>
      </c>
      <c r="E661" s="183" t="s">
        <v>1386</v>
      </c>
      <c r="F661" s="184" t="s">
        <v>1387</v>
      </c>
      <c r="G661" s="185" t="s">
        <v>231</v>
      </c>
      <c r="H661" s="186">
        <v>52.25</v>
      </c>
      <c r="I661" s="187"/>
      <c r="J661" s="188">
        <f>ROUND(I661*H661,2)</f>
        <v>0</v>
      </c>
      <c r="K661" s="184" t="s">
        <v>169</v>
      </c>
      <c r="L661" s="41"/>
      <c r="M661" s="189" t="s">
        <v>5</v>
      </c>
      <c r="N661" s="190" t="s">
        <v>40</v>
      </c>
      <c r="O661" s="42"/>
      <c r="P661" s="191">
        <f>O661*H661</f>
        <v>0</v>
      </c>
      <c r="Q661" s="191">
        <v>4E-05</v>
      </c>
      <c r="R661" s="191">
        <f>Q661*H661</f>
        <v>0.0020900000000000003</v>
      </c>
      <c r="S661" s="191">
        <v>0</v>
      </c>
      <c r="T661" s="192">
        <f>S661*H661</f>
        <v>0</v>
      </c>
      <c r="AR661" s="24" t="s">
        <v>277</v>
      </c>
      <c r="AT661" s="24" t="s">
        <v>165</v>
      </c>
      <c r="AU661" s="24" t="s">
        <v>79</v>
      </c>
      <c r="AY661" s="24" t="s">
        <v>161</v>
      </c>
      <c r="BE661" s="193">
        <f>IF(N661="základní",J661,0)</f>
        <v>0</v>
      </c>
      <c r="BF661" s="193">
        <f>IF(N661="snížená",J661,0)</f>
        <v>0</v>
      </c>
      <c r="BG661" s="193">
        <f>IF(N661="zákl. přenesená",J661,0)</f>
        <v>0</v>
      </c>
      <c r="BH661" s="193">
        <f>IF(N661="sníž. přenesená",J661,0)</f>
        <v>0</v>
      </c>
      <c r="BI661" s="193">
        <f>IF(N661="nulová",J661,0)</f>
        <v>0</v>
      </c>
      <c r="BJ661" s="24" t="s">
        <v>77</v>
      </c>
      <c r="BK661" s="193">
        <f>ROUND(I661*H661,2)</f>
        <v>0</v>
      </c>
      <c r="BL661" s="24" t="s">
        <v>277</v>
      </c>
      <c r="BM661" s="24" t="s">
        <v>1388</v>
      </c>
    </row>
    <row r="662" spans="2:51" s="12" customFormat="1" ht="13.5">
      <c r="B662" s="198"/>
      <c r="D662" s="208" t="s">
        <v>217</v>
      </c>
      <c r="E662" s="217" t="s">
        <v>5</v>
      </c>
      <c r="F662" s="218" t="s">
        <v>1389</v>
      </c>
      <c r="H662" s="219">
        <v>52.25</v>
      </c>
      <c r="I662" s="203"/>
      <c r="L662" s="198"/>
      <c r="M662" s="204"/>
      <c r="N662" s="205"/>
      <c r="O662" s="205"/>
      <c r="P662" s="205"/>
      <c r="Q662" s="205"/>
      <c r="R662" s="205"/>
      <c r="S662" s="205"/>
      <c r="T662" s="206"/>
      <c r="AT662" s="200" t="s">
        <v>217</v>
      </c>
      <c r="AU662" s="200" t="s">
        <v>79</v>
      </c>
      <c r="AV662" s="12" t="s">
        <v>79</v>
      </c>
      <c r="AW662" s="12" t="s">
        <v>33</v>
      </c>
      <c r="AX662" s="12" t="s">
        <v>77</v>
      </c>
      <c r="AY662" s="200" t="s">
        <v>161</v>
      </c>
    </row>
    <row r="663" spans="2:65" s="1" customFormat="1" ht="31.5" customHeight="1">
      <c r="B663" s="181"/>
      <c r="C663" s="182" t="s">
        <v>1390</v>
      </c>
      <c r="D663" s="182" t="s">
        <v>165</v>
      </c>
      <c r="E663" s="183" t="s">
        <v>1391</v>
      </c>
      <c r="F663" s="184" t="s">
        <v>1392</v>
      </c>
      <c r="G663" s="185" t="s">
        <v>231</v>
      </c>
      <c r="H663" s="186">
        <v>13.5</v>
      </c>
      <c r="I663" s="187"/>
      <c r="J663" s="188">
        <f>ROUND(I663*H663,2)</f>
        <v>0</v>
      </c>
      <c r="K663" s="184" t="s">
        <v>169</v>
      </c>
      <c r="L663" s="41"/>
      <c r="M663" s="189" t="s">
        <v>5</v>
      </c>
      <c r="N663" s="190" t="s">
        <v>40</v>
      </c>
      <c r="O663" s="42"/>
      <c r="P663" s="191">
        <f>O663*H663</f>
        <v>0</v>
      </c>
      <c r="Q663" s="191">
        <v>0.0137</v>
      </c>
      <c r="R663" s="191">
        <f>Q663*H663</f>
        <v>0.18495</v>
      </c>
      <c r="S663" s="191">
        <v>0</v>
      </c>
      <c r="T663" s="192">
        <f>S663*H663</f>
        <v>0</v>
      </c>
      <c r="AR663" s="24" t="s">
        <v>277</v>
      </c>
      <c r="AT663" s="24" t="s">
        <v>165</v>
      </c>
      <c r="AU663" s="24" t="s">
        <v>79</v>
      </c>
      <c r="AY663" s="24" t="s">
        <v>161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24" t="s">
        <v>77</v>
      </c>
      <c r="BK663" s="193">
        <f>ROUND(I663*H663,2)</f>
        <v>0</v>
      </c>
      <c r="BL663" s="24" t="s">
        <v>277</v>
      </c>
      <c r="BM663" s="24" t="s">
        <v>1393</v>
      </c>
    </row>
    <row r="664" spans="2:51" s="12" customFormat="1" ht="13.5">
      <c r="B664" s="198"/>
      <c r="D664" s="208" t="s">
        <v>217</v>
      </c>
      <c r="E664" s="217" t="s">
        <v>5</v>
      </c>
      <c r="F664" s="218" t="s">
        <v>1394</v>
      </c>
      <c r="H664" s="219">
        <v>13.5</v>
      </c>
      <c r="I664" s="203"/>
      <c r="L664" s="198"/>
      <c r="M664" s="204"/>
      <c r="N664" s="205"/>
      <c r="O664" s="205"/>
      <c r="P664" s="205"/>
      <c r="Q664" s="205"/>
      <c r="R664" s="205"/>
      <c r="S664" s="205"/>
      <c r="T664" s="206"/>
      <c r="AT664" s="200" t="s">
        <v>217</v>
      </c>
      <c r="AU664" s="200" t="s">
        <v>79</v>
      </c>
      <c r="AV664" s="12" t="s">
        <v>79</v>
      </c>
      <c r="AW664" s="12" t="s">
        <v>33</v>
      </c>
      <c r="AX664" s="12" t="s">
        <v>77</v>
      </c>
      <c r="AY664" s="200" t="s">
        <v>161</v>
      </c>
    </row>
    <row r="665" spans="2:65" s="1" customFormat="1" ht="31.5" customHeight="1">
      <c r="B665" s="181"/>
      <c r="C665" s="182" t="s">
        <v>1395</v>
      </c>
      <c r="D665" s="182" t="s">
        <v>165</v>
      </c>
      <c r="E665" s="183" t="s">
        <v>1396</v>
      </c>
      <c r="F665" s="184" t="s">
        <v>1397</v>
      </c>
      <c r="G665" s="185" t="s">
        <v>231</v>
      </c>
      <c r="H665" s="186">
        <v>13.5</v>
      </c>
      <c r="I665" s="187"/>
      <c r="J665" s="188">
        <f>ROUND(I665*H665,2)</f>
        <v>0</v>
      </c>
      <c r="K665" s="184" t="s">
        <v>169</v>
      </c>
      <c r="L665" s="41"/>
      <c r="M665" s="189" t="s">
        <v>5</v>
      </c>
      <c r="N665" s="190" t="s">
        <v>40</v>
      </c>
      <c r="O665" s="42"/>
      <c r="P665" s="191">
        <f>O665*H665</f>
        <v>0</v>
      </c>
      <c r="Q665" s="191">
        <v>0.00873</v>
      </c>
      <c r="R665" s="191">
        <f>Q665*H665</f>
        <v>0.117855</v>
      </c>
      <c r="S665" s="191">
        <v>0</v>
      </c>
      <c r="T665" s="192">
        <f>S665*H665</f>
        <v>0</v>
      </c>
      <c r="AR665" s="24" t="s">
        <v>277</v>
      </c>
      <c r="AT665" s="24" t="s">
        <v>165</v>
      </c>
      <c r="AU665" s="24" t="s">
        <v>79</v>
      </c>
      <c r="AY665" s="24" t="s">
        <v>161</v>
      </c>
      <c r="BE665" s="193">
        <f>IF(N665="základní",J665,0)</f>
        <v>0</v>
      </c>
      <c r="BF665" s="193">
        <f>IF(N665="snížená",J665,0)</f>
        <v>0</v>
      </c>
      <c r="BG665" s="193">
        <f>IF(N665="zákl. přenesená",J665,0)</f>
        <v>0</v>
      </c>
      <c r="BH665" s="193">
        <f>IF(N665="sníž. přenesená",J665,0)</f>
        <v>0</v>
      </c>
      <c r="BI665" s="193">
        <f>IF(N665="nulová",J665,0)</f>
        <v>0</v>
      </c>
      <c r="BJ665" s="24" t="s">
        <v>77</v>
      </c>
      <c r="BK665" s="193">
        <f>ROUND(I665*H665,2)</f>
        <v>0</v>
      </c>
      <c r="BL665" s="24" t="s">
        <v>277</v>
      </c>
      <c r="BM665" s="24" t="s">
        <v>1398</v>
      </c>
    </row>
    <row r="666" spans="2:51" s="12" customFormat="1" ht="13.5">
      <c r="B666" s="198"/>
      <c r="D666" s="208" t="s">
        <v>217</v>
      </c>
      <c r="E666" s="217" t="s">
        <v>5</v>
      </c>
      <c r="F666" s="218" t="s">
        <v>1394</v>
      </c>
      <c r="H666" s="219">
        <v>13.5</v>
      </c>
      <c r="I666" s="203"/>
      <c r="L666" s="198"/>
      <c r="M666" s="204"/>
      <c r="N666" s="205"/>
      <c r="O666" s="205"/>
      <c r="P666" s="205"/>
      <c r="Q666" s="205"/>
      <c r="R666" s="205"/>
      <c r="S666" s="205"/>
      <c r="T666" s="206"/>
      <c r="AT666" s="200" t="s">
        <v>217</v>
      </c>
      <c r="AU666" s="200" t="s">
        <v>79</v>
      </c>
      <c r="AV666" s="12" t="s">
        <v>79</v>
      </c>
      <c r="AW666" s="12" t="s">
        <v>33</v>
      </c>
      <c r="AX666" s="12" t="s">
        <v>77</v>
      </c>
      <c r="AY666" s="200" t="s">
        <v>161</v>
      </c>
    </row>
    <row r="667" spans="2:65" s="1" customFormat="1" ht="31.5" customHeight="1">
      <c r="B667" s="181"/>
      <c r="C667" s="182" t="s">
        <v>1399</v>
      </c>
      <c r="D667" s="182" t="s">
        <v>165</v>
      </c>
      <c r="E667" s="183" t="s">
        <v>1400</v>
      </c>
      <c r="F667" s="184" t="s">
        <v>1401</v>
      </c>
      <c r="G667" s="185" t="s">
        <v>231</v>
      </c>
      <c r="H667" s="186">
        <v>4.05</v>
      </c>
      <c r="I667" s="187"/>
      <c r="J667" s="188">
        <f>ROUND(I667*H667,2)</f>
        <v>0</v>
      </c>
      <c r="K667" s="184" t="s">
        <v>169</v>
      </c>
      <c r="L667" s="41"/>
      <c r="M667" s="189" t="s">
        <v>5</v>
      </c>
      <c r="N667" s="190" t="s">
        <v>40</v>
      </c>
      <c r="O667" s="42"/>
      <c r="P667" s="191">
        <f>O667*H667</f>
        <v>0</v>
      </c>
      <c r="Q667" s="191">
        <v>0.01173</v>
      </c>
      <c r="R667" s="191">
        <f>Q667*H667</f>
        <v>0.0475065</v>
      </c>
      <c r="S667" s="191">
        <v>0</v>
      </c>
      <c r="T667" s="192">
        <f>S667*H667</f>
        <v>0</v>
      </c>
      <c r="AR667" s="24" t="s">
        <v>277</v>
      </c>
      <c r="AT667" s="24" t="s">
        <v>165</v>
      </c>
      <c r="AU667" s="24" t="s">
        <v>79</v>
      </c>
      <c r="AY667" s="24" t="s">
        <v>161</v>
      </c>
      <c r="BE667" s="193">
        <f>IF(N667="základní",J667,0)</f>
        <v>0</v>
      </c>
      <c r="BF667" s="193">
        <f>IF(N667="snížená",J667,0)</f>
        <v>0</v>
      </c>
      <c r="BG667" s="193">
        <f>IF(N667="zákl. přenesená",J667,0)</f>
        <v>0</v>
      </c>
      <c r="BH667" s="193">
        <f>IF(N667="sníž. přenesená",J667,0)</f>
        <v>0</v>
      </c>
      <c r="BI667" s="193">
        <f>IF(N667="nulová",J667,0)</f>
        <v>0</v>
      </c>
      <c r="BJ667" s="24" t="s">
        <v>77</v>
      </c>
      <c r="BK667" s="193">
        <f>ROUND(I667*H667,2)</f>
        <v>0</v>
      </c>
      <c r="BL667" s="24" t="s">
        <v>277</v>
      </c>
      <c r="BM667" s="24" t="s">
        <v>1402</v>
      </c>
    </row>
    <row r="668" spans="2:65" s="1" customFormat="1" ht="22.5" customHeight="1">
      <c r="B668" s="181"/>
      <c r="C668" s="182" t="s">
        <v>1403</v>
      </c>
      <c r="D668" s="182" t="s">
        <v>165</v>
      </c>
      <c r="E668" s="183" t="s">
        <v>1404</v>
      </c>
      <c r="F668" s="184" t="s">
        <v>1405</v>
      </c>
      <c r="G668" s="185" t="s">
        <v>416</v>
      </c>
      <c r="H668" s="186">
        <v>1</v>
      </c>
      <c r="I668" s="187"/>
      <c r="J668" s="188">
        <f>ROUND(I668*H668,2)</f>
        <v>0</v>
      </c>
      <c r="K668" s="184" t="s">
        <v>169</v>
      </c>
      <c r="L668" s="41"/>
      <c r="M668" s="189" t="s">
        <v>5</v>
      </c>
      <c r="N668" s="190" t="s">
        <v>40</v>
      </c>
      <c r="O668" s="42"/>
      <c r="P668" s="191">
        <f>O668*H668</f>
        <v>0</v>
      </c>
      <c r="Q668" s="191">
        <v>0.00155</v>
      </c>
      <c r="R668" s="191">
        <f>Q668*H668</f>
        <v>0.00155</v>
      </c>
      <c r="S668" s="191">
        <v>0</v>
      </c>
      <c r="T668" s="192">
        <f>S668*H668</f>
        <v>0</v>
      </c>
      <c r="AR668" s="24" t="s">
        <v>277</v>
      </c>
      <c r="AT668" s="24" t="s">
        <v>165</v>
      </c>
      <c r="AU668" s="24" t="s">
        <v>79</v>
      </c>
      <c r="AY668" s="24" t="s">
        <v>161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24" t="s">
        <v>77</v>
      </c>
      <c r="BK668" s="193">
        <f>ROUND(I668*H668,2)</f>
        <v>0</v>
      </c>
      <c r="BL668" s="24" t="s">
        <v>277</v>
      </c>
      <c r="BM668" s="24" t="s">
        <v>1406</v>
      </c>
    </row>
    <row r="669" spans="2:65" s="1" customFormat="1" ht="22.5" customHeight="1">
      <c r="B669" s="181"/>
      <c r="C669" s="182" t="s">
        <v>1407</v>
      </c>
      <c r="D669" s="182" t="s">
        <v>165</v>
      </c>
      <c r="E669" s="183" t="s">
        <v>1408</v>
      </c>
      <c r="F669" s="184" t="s">
        <v>1409</v>
      </c>
      <c r="G669" s="185" t="s">
        <v>231</v>
      </c>
      <c r="H669" s="186">
        <v>114.845</v>
      </c>
      <c r="I669" s="187"/>
      <c r="J669" s="188">
        <f>ROUND(I669*H669,2)</f>
        <v>0</v>
      </c>
      <c r="K669" s="184" t="s">
        <v>169</v>
      </c>
      <c r="L669" s="41"/>
      <c r="M669" s="189" t="s">
        <v>5</v>
      </c>
      <c r="N669" s="190" t="s">
        <v>40</v>
      </c>
      <c r="O669" s="42"/>
      <c r="P669" s="191">
        <f>O669*H669</f>
        <v>0</v>
      </c>
      <c r="Q669" s="191">
        <v>0</v>
      </c>
      <c r="R669" s="191">
        <f>Q669*H669</f>
        <v>0</v>
      </c>
      <c r="S669" s="191">
        <v>0</v>
      </c>
      <c r="T669" s="192">
        <f>S669*H669</f>
        <v>0</v>
      </c>
      <c r="AR669" s="24" t="s">
        <v>277</v>
      </c>
      <c r="AT669" s="24" t="s">
        <v>165</v>
      </c>
      <c r="AU669" s="24" t="s">
        <v>79</v>
      </c>
      <c r="AY669" s="24" t="s">
        <v>161</v>
      </c>
      <c r="BE669" s="193">
        <f>IF(N669="základní",J669,0)</f>
        <v>0</v>
      </c>
      <c r="BF669" s="193">
        <f>IF(N669="snížená",J669,0)</f>
        <v>0</v>
      </c>
      <c r="BG669" s="193">
        <f>IF(N669="zákl. přenesená",J669,0)</f>
        <v>0</v>
      </c>
      <c r="BH669" s="193">
        <f>IF(N669="sníž. přenesená",J669,0)</f>
        <v>0</v>
      </c>
      <c r="BI669" s="193">
        <f>IF(N669="nulová",J669,0)</f>
        <v>0</v>
      </c>
      <c r="BJ669" s="24" t="s">
        <v>77</v>
      </c>
      <c r="BK669" s="193">
        <f>ROUND(I669*H669,2)</f>
        <v>0</v>
      </c>
      <c r="BL669" s="24" t="s">
        <v>277</v>
      </c>
      <c r="BM669" s="24" t="s">
        <v>1410</v>
      </c>
    </row>
    <row r="670" spans="2:65" s="1" customFormat="1" ht="22.5" customHeight="1">
      <c r="B670" s="181"/>
      <c r="C670" s="234" t="s">
        <v>1411</v>
      </c>
      <c r="D670" s="234" t="s">
        <v>513</v>
      </c>
      <c r="E670" s="235" t="s">
        <v>1412</v>
      </c>
      <c r="F670" s="236" t="s">
        <v>1413</v>
      </c>
      <c r="G670" s="237" t="s">
        <v>416</v>
      </c>
      <c r="H670" s="238">
        <v>115</v>
      </c>
      <c r="I670" s="239"/>
      <c r="J670" s="240">
        <f>ROUND(I670*H670,2)</f>
        <v>0</v>
      </c>
      <c r="K670" s="236" t="s">
        <v>169</v>
      </c>
      <c r="L670" s="241"/>
      <c r="M670" s="242" t="s">
        <v>5</v>
      </c>
      <c r="N670" s="243" t="s">
        <v>40</v>
      </c>
      <c r="O670" s="42"/>
      <c r="P670" s="191">
        <f>O670*H670</f>
        <v>0</v>
      </c>
      <c r="Q670" s="191">
        <v>0.0025</v>
      </c>
      <c r="R670" s="191">
        <f>Q670*H670</f>
        <v>0.28750000000000003</v>
      </c>
      <c r="S670" s="191">
        <v>0</v>
      </c>
      <c r="T670" s="192">
        <f>S670*H670</f>
        <v>0</v>
      </c>
      <c r="AR670" s="24" t="s">
        <v>1073</v>
      </c>
      <c r="AT670" s="24" t="s">
        <v>513</v>
      </c>
      <c r="AU670" s="24" t="s">
        <v>79</v>
      </c>
      <c r="AY670" s="24" t="s">
        <v>161</v>
      </c>
      <c r="BE670" s="193">
        <f>IF(N670="základní",J670,0)</f>
        <v>0</v>
      </c>
      <c r="BF670" s="193">
        <f>IF(N670="snížená",J670,0)</f>
        <v>0</v>
      </c>
      <c r="BG670" s="193">
        <f>IF(N670="zákl. přenesená",J670,0)</f>
        <v>0</v>
      </c>
      <c r="BH670" s="193">
        <f>IF(N670="sníž. přenesená",J670,0)</f>
        <v>0</v>
      </c>
      <c r="BI670" s="193">
        <f>IF(N670="nulová",J670,0)</f>
        <v>0</v>
      </c>
      <c r="BJ670" s="24" t="s">
        <v>77</v>
      </c>
      <c r="BK670" s="193">
        <f>ROUND(I670*H670,2)</f>
        <v>0</v>
      </c>
      <c r="BL670" s="24" t="s">
        <v>277</v>
      </c>
      <c r="BM670" s="24" t="s">
        <v>1414</v>
      </c>
    </row>
    <row r="671" spans="2:65" s="1" customFormat="1" ht="31.5" customHeight="1">
      <c r="B671" s="181"/>
      <c r="C671" s="182" t="s">
        <v>1415</v>
      </c>
      <c r="D671" s="182" t="s">
        <v>165</v>
      </c>
      <c r="E671" s="183" t="s">
        <v>1416</v>
      </c>
      <c r="F671" s="184" t="s">
        <v>1417</v>
      </c>
      <c r="G671" s="185" t="s">
        <v>214</v>
      </c>
      <c r="H671" s="186">
        <v>1021.586</v>
      </c>
      <c r="I671" s="187"/>
      <c r="J671" s="188">
        <f>ROUND(I671*H671,2)</f>
        <v>0</v>
      </c>
      <c r="K671" s="184" t="s">
        <v>169</v>
      </c>
      <c r="L671" s="41"/>
      <c r="M671" s="189" t="s">
        <v>5</v>
      </c>
      <c r="N671" s="190" t="s">
        <v>40</v>
      </c>
      <c r="O671" s="42"/>
      <c r="P671" s="191">
        <f>O671*H671</f>
        <v>0</v>
      </c>
      <c r="Q671" s="191">
        <v>0</v>
      </c>
      <c r="R671" s="191">
        <f>Q671*H671</f>
        <v>0</v>
      </c>
      <c r="S671" s="191">
        <v>0</v>
      </c>
      <c r="T671" s="192">
        <f>S671*H671</f>
        <v>0</v>
      </c>
      <c r="AR671" s="24" t="s">
        <v>277</v>
      </c>
      <c r="AT671" s="24" t="s">
        <v>165</v>
      </c>
      <c r="AU671" s="24" t="s">
        <v>79</v>
      </c>
      <c r="AY671" s="24" t="s">
        <v>161</v>
      </c>
      <c r="BE671" s="193">
        <f>IF(N671="základní",J671,0)</f>
        <v>0</v>
      </c>
      <c r="BF671" s="193">
        <f>IF(N671="snížená",J671,0)</f>
        <v>0</v>
      </c>
      <c r="BG671" s="193">
        <f>IF(N671="zákl. přenesená",J671,0)</f>
        <v>0</v>
      </c>
      <c r="BH671" s="193">
        <f>IF(N671="sníž. přenesená",J671,0)</f>
        <v>0</v>
      </c>
      <c r="BI671" s="193">
        <f>IF(N671="nulová",J671,0)</f>
        <v>0</v>
      </c>
      <c r="BJ671" s="24" t="s">
        <v>77</v>
      </c>
      <c r="BK671" s="193">
        <f>ROUND(I671*H671,2)</f>
        <v>0</v>
      </c>
      <c r="BL671" s="24" t="s">
        <v>277</v>
      </c>
      <c r="BM671" s="24" t="s">
        <v>1418</v>
      </c>
    </row>
    <row r="672" spans="2:51" s="12" customFormat="1" ht="13.5">
      <c r="B672" s="198"/>
      <c r="D672" s="199" t="s">
        <v>217</v>
      </c>
      <c r="E672" s="200" t="s">
        <v>5</v>
      </c>
      <c r="F672" s="201" t="s">
        <v>1266</v>
      </c>
      <c r="H672" s="202">
        <v>558.9</v>
      </c>
      <c r="I672" s="203"/>
      <c r="L672" s="198"/>
      <c r="M672" s="204"/>
      <c r="N672" s="205"/>
      <c r="O672" s="205"/>
      <c r="P672" s="205"/>
      <c r="Q672" s="205"/>
      <c r="R672" s="205"/>
      <c r="S672" s="205"/>
      <c r="T672" s="206"/>
      <c r="AT672" s="200" t="s">
        <v>217</v>
      </c>
      <c r="AU672" s="200" t="s">
        <v>79</v>
      </c>
      <c r="AV672" s="12" t="s">
        <v>79</v>
      </c>
      <c r="AW672" s="12" t="s">
        <v>33</v>
      </c>
      <c r="AX672" s="12" t="s">
        <v>69</v>
      </c>
      <c r="AY672" s="200" t="s">
        <v>161</v>
      </c>
    </row>
    <row r="673" spans="2:51" s="12" customFormat="1" ht="13.5">
      <c r="B673" s="198"/>
      <c r="D673" s="199" t="s">
        <v>217</v>
      </c>
      <c r="E673" s="200" t="s">
        <v>5</v>
      </c>
      <c r="F673" s="201" t="s">
        <v>1267</v>
      </c>
      <c r="H673" s="202">
        <v>52.725</v>
      </c>
      <c r="I673" s="203"/>
      <c r="L673" s="198"/>
      <c r="M673" s="204"/>
      <c r="N673" s="205"/>
      <c r="O673" s="205"/>
      <c r="P673" s="205"/>
      <c r="Q673" s="205"/>
      <c r="R673" s="205"/>
      <c r="S673" s="205"/>
      <c r="T673" s="206"/>
      <c r="AT673" s="200" t="s">
        <v>217</v>
      </c>
      <c r="AU673" s="200" t="s">
        <v>79</v>
      </c>
      <c r="AV673" s="12" t="s">
        <v>79</v>
      </c>
      <c r="AW673" s="12" t="s">
        <v>33</v>
      </c>
      <c r="AX673" s="12" t="s">
        <v>69</v>
      </c>
      <c r="AY673" s="200" t="s">
        <v>161</v>
      </c>
    </row>
    <row r="674" spans="2:51" s="12" customFormat="1" ht="13.5">
      <c r="B674" s="198"/>
      <c r="D674" s="199" t="s">
        <v>217</v>
      </c>
      <c r="E674" s="200" t="s">
        <v>5</v>
      </c>
      <c r="F674" s="201" t="s">
        <v>1268</v>
      </c>
      <c r="H674" s="202">
        <v>23.726</v>
      </c>
      <c r="I674" s="203"/>
      <c r="L674" s="198"/>
      <c r="M674" s="204"/>
      <c r="N674" s="205"/>
      <c r="O674" s="205"/>
      <c r="P674" s="205"/>
      <c r="Q674" s="205"/>
      <c r="R674" s="205"/>
      <c r="S674" s="205"/>
      <c r="T674" s="206"/>
      <c r="AT674" s="200" t="s">
        <v>217</v>
      </c>
      <c r="AU674" s="200" t="s">
        <v>79</v>
      </c>
      <c r="AV674" s="12" t="s">
        <v>79</v>
      </c>
      <c r="AW674" s="12" t="s">
        <v>33</v>
      </c>
      <c r="AX674" s="12" t="s">
        <v>69</v>
      </c>
      <c r="AY674" s="200" t="s">
        <v>161</v>
      </c>
    </row>
    <row r="675" spans="2:51" s="12" customFormat="1" ht="27">
      <c r="B675" s="198"/>
      <c r="D675" s="199" t="s">
        <v>217</v>
      </c>
      <c r="E675" s="200" t="s">
        <v>5</v>
      </c>
      <c r="F675" s="201" t="s">
        <v>1269</v>
      </c>
      <c r="H675" s="202">
        <v>321.3</v>
      </c>
      <c r="I675" s="203"/>
      <c r="L675" s="198"/>
      <c r="M675" s="204"/>
      <c r="N675" s="205"/>
      <c r="O675" s="205"/>
      <c r="P675" s="205"/>
      <c r="Q675" s="205"/>
      <c r="R675" s="205"/>
      <c r="S675" s="205"/>
      <c r="T675" s="206"/>
      <c r="AT675" s="200" t="s">
        <v>217</v>
      </c>
      <c r="AU675" s="200" t="s">
        <v>79</v>
      </c>
      <c r="AV675" s="12" t="s">
        <v>79</v>
      </c>
      <c r="AW675" s="12" t="s">
        <v>33</v>
      </c>
      <c r="AX675" s="12" t="s">
        <v>69</v>
      </c>
      <c r="AY675" s="200" t="s">
        <v>161</v>
      </c>
    </row>
    <row r="676" spans="2:51" s="12" customFormat="1" ht="13.5">
      <c r="B676" s="198"/>
      <c r="D676" s="199" t="s">
        <v>217</v>
      </c>
      <c r="E676" s="200" t="s">
        <v>5</v>
      </c>
      <c r="F676" s="201" t="s">
        <v>1270</v>
      </c>
      <c r="H676" s="202">
        <v>33.75</v>
      </c>
      <c r="I676" s="203"/>
      <c r="L676" s="198"/>
      <c r="M676" s="204"/>
      <c r="N676" s="205"/>
      <c r="O676" s="205"/>
      <c r="P676" s="205"/>
      <c r="Q676" s="205"/>
      <c r="R676" s="205"/>
      <c r="S676" s="205"/>
      <c r="T676" s="206"/>
      <c r="AT676" s="200" t="s">
        <v>217</v>
      </c>
      <c r="AU676" s="200" t="s">
        <v>79</v>
      </c>
      <c r="AV676" s="12" t="s">
        <v>79</v>
      </c>
      <c r="AW676" s="12" t="s">
        <v>33</v>
      </c>
      <c r="AX676" s="12" t="s">
        <v>69</v>
      </c>
      <c r="AY676" s="200" t="s">
        <v>161</v>
      </c>
    </row>
    <row r="677" spans="2:51" s="12" customFormat="1" ht="13.5">
      <c r="B677" s="198"/>
      <c r="D677" s="199" t="s">
        <v>217</v>
      </c>
      <c r="E677" s="200" t="s">
        <v>5</v>
      </c>
      <c r="F677" s="201" t="s">
        <v>1271</v>
      </c>
      <c r="H677" s="202">
        <v>31.185</v>
      </c>
      <c r="I677" s="203"/>
      <c r="L677" s="198"/>
      <c r="M677" s="204"/>
      <c r="N677" s="205"/>
      <c r="O677" s="205"/>
      <c r="P677" s="205"/>
      <c r="Q677" s="205"/>
      <c r="R677" s="205"/>
      <c r="S677" s="205"/>
      <c r="T677" s="206"/>
      <c r="AT677" s="200" t="s">
        <v>217</v>
      </c>
      <c r="AU677" s="200" t="s">
        <v>79</v>
      </c>
      <c r="AV677" s="12" t="s">
        <v>79</v>
      </c>
      <c r="AW677" s="12" t="s">
        <v>33</v>
      </c>
      <c r="AX677" s="12" t="s">
        <v>69</v>
      </c>
      <c r="AY677" s="200" t="s">
        <v>161</v>
      </c>
    </row>
    <row r="678" spans="2:51" s="13" customFormat="1" ht="13.5">
      <c r="B678" s="207"/>
      <c r="D678" s="208" t="s">
        <v>217</v>
      </c>
      <c r="E678" s="209" t="s">
        <v>5</v>
      </c>
      <c r="F678" s="210" t="s">
        <v>220</v>
      </c>
      <c r="H678" s="211">
        <v>1021.586</v>
      </c>
      <c r="I678" s="212"/>
      <c r="L678" s="207"/>
      <c r="M678" s="213"/>
      <c r="N678" s="214"/>
      <c r="O678" s="214"/>
      <c r="P678" s="214"/>
      <c r="Q678" s="214"/>
      <c r="R678" s="214"/>
      <c r="S678" s="214"/>
      <c r="T678" s="215"/>
      <c r="AT678" s="216" t="s">
        <v>217</v>
      </c>
      <c r="AU678" s="216" t="s">
        <v>79</v>
      </c>
      <c r="AV678" s="13" t="s">
        <v>215</v>
      </c>
      <c r="AW678" s="13" t="s">
        <v>33</v>
      </c>
      <c r="AX678" s="13" t="s">
        <v>77</v>
      </c>
      <c r="AY678" s="216" t="s">
        <v>161</v>
      </c>
    </row>
    <row r="679" spans="2:65" s="1" customFormat="1" ht="22.5" customHeight="1">
      <c r="B679" s="181"/>
      <c r="C679" s="234" t="s">
        <v>1419</v>
      </c>
      <c r="D679" s="234" t="s">
        <v>513</v>
      </c>
      <c r="E679" s="235" t="s">
        <v>1420</v>
      </c>
      <c r="F679" s="236" t="s">
        <v>1421</v>
      </c>
      <c r="G679" s="237" t="s">
        <v>214</v>
      </c>
      <c r="H679" s="238">
        <v>1123.745</v>
      </c>
      <c r="I679" s="239"/>
      <c r="J679" s="240">
        <f>ROUND(I679*H679,2)</f>
        <v>0</v>
      </c>
      <c r="K679" s="236" t="s">
        <v>169</v>
      </c>
      <c r="L679" s="241"/>
      <c r="M679" s="242" t="s">
        <v>5</v>
      </c>
      <c r="N679" s="243" t="s">
        <v>40</v>
      </c>
      <c r="O679" s="42"/>
      <c r="P679" s="191">
        <f>O679*H679</f>
        <v>0</v>
      </c>
      <c r="Q679" s="191">
        <v>0.00012</v>
      </c>
      <c r="R679" s="191">
        <f>Q679*H679</f>
        <v>0.13484939999999998</v>
      </c>
      <c r="S679" s="191">
        <v>0</v>
      </c>
      <c r="T679" s="192">
        <f>S679*H679</f>
        <v>0</v>
      </c>
      <c r="AR679" s="24" t="s">
        <v>1073</v>
      </c>
      <c r="AT679" s="24" t="s">
        <v>513</v>
      </c>
      <c r="AU679" s="24" t="s">
        <v>79</v>
      </c>
      <c r="AY679" s="24" t="s">
        <v>161</v>
      </c>
      <c r="BE679" s="193">
        <f>IF(N679="základní",J679,0)</f>
        <v>0</v>
      </c>
      <c r="BF679" s="193">
        <f>IF(N679="snížená",J679,0)</f>
        <v>0</v>
      </c>
      <c r="BG679" s="193">
        <f>IF(N679="zákl. přenesená",J679,0)</f>
        <v>0</v>
      </c>
      <c r="BH679" s="193">
        <f>IF(N679="sníž. přenesená",J679,0)</f>
        <v>0</v>
      </c>
      <c r="BI679" s="193">
        <f>IF(N679="nulová",J679,0)</f>
        <v>0</v>
      </c>
      <c r="BJ679" s="24" t="s">
        <v>77</v>
      </c>
      <c r="BK679" s="193">
        <f>ROUND(I679*H679,2)</f>
        <v>0</v>
      </c>
      <c r="BL679" s="24" t="s">
        <v>277</v>
      </c>
      <c r="BM679" s="24" t="s">
        <v>1422</v>
      </c>
    </row>
    <row r="680" spans="2:51" s="12" customFormat="1" ht="13.5">
      <c r="B680" s="198"/>
      <c r="D680" s="208" t="s">
        <v>217</v>
      </c>
      <c r="E680" s="217" t="s">
        <v>5</v>
      </c>
      <c r="F680" s="218" t="s">
        <v>1423</v>
      </c>
      <c r="H680" s="219">
        <v>1123.745</v>
      </c>
      <c r="I680" s="203"/>
      <c r="L680" s="198"/>
      <c r="M680" s="204"/>
      <c r="N680" s="205"/>
      <c r="O680" s="205"/>
      <c r="P680" s="205"/>
      <c r="Q680" s="205"/>
      <c r="R680" s="205"/>
      <c r="S680" s="205"/>
      <c r="T680" s="206"/>
      <c r="AT680" s="200" t="s">
        <v>217</v>
      </c>
      <c r="AU680" s="200" t="s">
        <v>79</v>
      </c>
      <c r="AV680" s="12" t="s">
        <v>79</v>
      </c>
      <c r="AW680" s="12" t="s">
        <v>33</v>
      </c>
      <c r="AX680" s="12" t="s">
        <v>77</v>
      </c>
      <c r="AY680" s="200" t="s">
        <v>161</v>
      </c>
    </row>
    <row r="681" spans="2:65" s="1" customFormat="1" ht="22.5" customHeight="1">
      <c r="B681" s="181"/>
      <c r="C681" s="182" t="s">
        <v>1424</v>
      </c>
      <c r="D681" s="182" t="s">
        <v>165</v>
      </c>
      <c r="E681" s="183" t="s">
        <v>1425</v>
      </c>
      <c r="F681" s="184" t="s">
        <v>1426</v>
      </c>
      <c r="G681" s="185" t="s">
        <v>231</v>
      </c>
      <c r="H681" s="186">
        <v>1</v>
      </c>
      <c r="I681" s="187"/>
      <c r="J681" s="188">
        <f>ROUND(I681*H681,2)</f>
        <v>0</v>
      </c>
      <c r="K681" s="184" t="s">
        <v>169</v>
      </c>
      <c r="L681" s="41"/>
      <c r="M681" s="189" t="s">
        <v>5</v>
      </c>
      <c r="N681" s="190" t="s">
        <v>40</v>
      </c>
      <c r="O681" s="42"/>
      <c r="P681" s="191">
        <f>O681*H681</f>
        <v>0</v>
      </c>
      <c r="Q681" s="191">
        <v>0</v>
      </c>
      <c r="R681" s="191">
        <f>Q681*H681</f>
        <v>0</v>
      </c>
      <c r="S681" s="191">
        <v>0</v>
      </c>
      <c r="T681" s="192">
        <f>S681*H681</f>
        <v>0</v>
      </c>
      <c r="AR681" s="24" t="s">
        <v>277</v>
      </c>
      <c r="AT681" s="24" t="s">
        <v>165</v>
      </c>
      <c r="AU681" s="24" t="s">
        <v>79</v>
      </c>
      <c r="AY681" s="24" t="s">
        <v>161</v>
      </c>
      <c r="BE681" s="193">
        <f>IF(N681="základní",J681,0)</f>
        <v>0</v>
      </c>
      <c r="BF681" s="193">
        <f>IF(N681="snížená",J681,0)</f>
        <v>0</v>
      </c>
      <c r="BG681" s="193">
        <f>IF(N681="zákl. přenesená",J681,0)</f>
        <v>0</v>
      </c>
      <c r="BH681" s="193">
        <f>IF(N681="sníž. přenesená",J681,0)</f>
        <v>0</v>
      </c>
      <c r="BI681" s="193">
        <f>IF(N681="nulová",J681,0)</f>
        <v>0</v>
      </c>
      <c r="BJ681" s="24" t="s">
        <v>77</v>
      </c>
      <c r="BK681" s="193">
        <f>ROUND(I681*H681,2)</f>
        <v>0</v>
      </c>
      <c r="BL681" s="24" t="s">
        <v>277</v>
      </c>
      <c r="BM681" s="24" t="s">
        <v>1427</v>
      </c>
    </row>
    <row r="682" spans="2:65" s="1" customFormat="1" ht="22.5" customHeight="1">
      <c r="B682" s="181"/>
      <c r="C682" s="182" t="s">
        <v>1428</v>
      </c>
      <c r="D682" s="182" t="s">
        <v>165</v>
      </c>
      <c r="E682" s="183" t="s">
        <v>1429</v>
      </c>
      <c r="F682" s="184" t="s">
        <v>1430</v>
      </c>
      <c r="G682" s="185" t="s">
        <v>1431</v>
      </c>
      <c r="H682" s="248"/>
      <c r="I682" s="187"/>
      <c r="J682" s="188">
        <f>ROUND(I682*H682,2)</f>
        <v>0</v>
      </c>
      <c r="K682" s="184" t="s">
        <v>169</v>
      </c>
      <c r="L682" s="41"/>
      <c r="M682" s="189" t="s">
        <v>5</v>
      </c>
      <c r="N682" s="190" t="s">
        <v>40</v>
      </c>
      <c r="O682" s="42"/>
      <c r="P682" s="191">
        <f>O682*H682</f>
        <v>0</v>
      </c>
      <c r="Q682" s="191">
        <v>0</v>
      </c>
      <c r="R682" s="191">
        <f>Q682*H682</f>
        <v>0</v>
      </c>
      <c r="S682" s="191">
        <v>0</v>
      </c>
      <c r="T682" s="192">
        <f>S682*H682</f>
        <v>0</v>
      </c>
      <c r="AR682" s="24" t="s">
        <v>277</v>
      </c>
      <c r="AT682" s="24" t="s">
        <v>165</v>
      </c>
      <c r="AU682" s="24" t="s">
        <v>79</v>
      </c>
      <c r="AY682" s="24" t="s">
        <v>161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24" t="s">
        <v>77</v>
      </c>
      <c r="BK682" s="193">
        <f>ROUND(I682*H682,2)</f>
        <v>0</v>
      </c>
      <c r="BL682" s="24" t="s">
        <v>277</v>
      </c>
      <c r="BM682" s="24" t="s">
        <v>1432</v>
      </c>
    </row>
    <row r="683" spans="2:63" s="11" customFormat="1" ht="29.85" customHeight="1">
      <c r="B683" s="167"/>
      <c r="D683" s="178" t="s">
        <v>68</v>
      </c>
      <c r="E683" s="179" t="s">
        <v>1433</v>
      </c>
      <c r="F683" s="179" t="s">
        <v>1434</v>
      </c>
      <c r="I683" s="170"/>
      <c r="J683" s="180">
        <f>BK683</f>
        <v>0</v>
      </c>
      <c r="L683" s="167"/>
      <c r="M683" s="172"/>
      <c r="N683" s="173"/>
      <c r="O683" s="173"/>
      <c r="P683" s="174">
        <f>SUM(P684:P748)</f>
        <v>0</v>
      </c>
      <c r="Q683" s="173"/>
      <c r="R683" s="174">
        <f>SUM(R684:R748)</f>
        <v>2.2819425</v>
      </c>
      <c r="S683" s="173"/>
      <c r="T683" s="175">
        <f>SUM(T684:T748)</f>
        <v>0</v>
      </c>
      <c r="AR683" s="168" t="s">
        <v>79</v>
      </c>
      <c r="AT683" s="176" t="s">
        <v>68</v>
      </c>
      <c r="AU683" s="176" t="s">
        <v>77</v>
      </c>
      <c r="AY683" s="168" t="s">
        <v>161</v>
      </c>
      <c r="BK683" s="177">
        <f>SUM(BK684:BK748)</f>
        <v>0</v>
      </c>
    </row>
    <row r="684" spans="2:65" s="1" customFormat="1" ht="22.5" customHeight="1">
      <c r="B684" s="181"/>
      <c r="C684" s="182" t="s">
        <v>1435</v>
      </c>
      <c r="D684" s="182" t="s">
        <v>165</v>
      </c>
      <c r="E684" s="183" t="s">
        <v>1436</v>
      </c>
      <c r="F684" s="184" t="s">
        <v>1437</v>
      </c>
      <c r="G684" s="185" t="s">
        <v>1438</v>
      </c>
      <c r="H684" s="186">
        <v>1</v>
      </c>
      <c r="I684" s="187"/>
      <c r="J684" s="188">
        <f>ROUND(I684*H684,2)</f>
        <v>0</v>
      </c>
      <c r="K684" s="184" t="s">
        <v>5</v>
      </c>
      <c r="L684" s="41"/>
      <c r="M684" s="189" t="s">
        <v>5</v>
      </c>
      <c r="N684" s="190" t="s">
        <v>40</v>
      </c>
      <c r="O684" s="42"/>
      <c r="P684" s="191">
        <f>O684*H684</f>
        <v>0</v>
      </c>
      <c r="Q684" s="191">
        <v>0</v>
      </c>
      <c r="R684" s="191">
        <f>Q684*H684</f>
        <v>0</v>
      </c>
      <c r="S684" s="191">
        <v>0</v>
      </c>
      <c r="T684" s="192">
        <f>S684*H684</f>
        <v>0</v>
      </c>
      <c r="AR684" s="24" t="s">
        <v>277</v>
      </c>
      <c r="AT684" s="24" t="s">
        <v>165</v>
      </c>
      <c r="AU684" s="24" t="s">
        <v>79</v>
      </c>
      <c r="AY684" s="24" t="s">
        <v>161</v>
      </c>
      <c r="BE684" s="193">
        <f>IF(N684="základní",J684,0)</f>
        <v>0</v>
      </c>
      <c r="BF684" s="193">
        <f>IF(N684="snížená",J684,0)</f>
        <v>0</v>
      </c>
      <c r="BG684" s="193">
        <f>IF(N684="zákl. přenesená",J684,0)</f>
        <v>0</v>
      </c>
      <c r="BH684" s="193">
        <f>IF(N684="sníž. přenesená",J684,0)</f>
        <v>0</v>
      </c>
      <c r="BI684" s="193">
        <f>IF(N684="nulová",J684,0)</f>
        <v>0</v>
      </c>
      <c r="BJ684" s="24" t="s">
        <v>77</v>
      </c>
      <c r="BK684" s="193">
        <f>ROUND(I684*H684,2)</f>
        <v>0</v>
      </c>
      <c r="BL684" s="24" t="s">
        <v>277</v>
      </c>
      <c r="BM684" s="24" t="s">
        <v>1439</v>
      </c>
    </row>
    <row r="685" spans="2:65" s="1" customFormat="1" ht="22.5" customHeight="1">
      <c r="B685" s="181"/>
      <c r="C685" s="182" t="s">
        <v>1440</v>
      </c>
      <c r="D685" s="182" t="s">
        <v>165</v>
      </c>
      <c r="E685" s="183" t="s">
        <v>1441</v>
      </c>
      <c r="F685" s="184" t="s">
        <v>1442</v>
      </c>
      <c r="G685" s="185" t="s">
        <v>168</v>
      </c>
      <c r="H685" s="186">
        <v>1</v>
      </c>
      <c r="I685" s="187"/>
      <c r="J685" s="188">
        <f>ROUND(I685*H685,2)</f>
        <v>0</v>
      </c>
      <c r="K685" s="184" t="s">
        <v>5</v>
      </c>
      <c r="L685" s="41"/>
      <c r="M685" s="189" t="s">
        <v>5</v>
      </c>
      <c r="N685" s="190" t="s">
        <v>40</v>
      </c>
      <c r="O685" s="42"/>
      <c r="P685" s="191">
        <f>O685*H685</f>
        <v>0</v>
      </c>
      <c r="Q685" s="191">
        <v>0</v>
      </c>
      <c r="R685" s="191">
        <f>Q685*H685</f>
        <v>0</v>
      </c>
      <c r="S685" s="191">
        <v>0</v>
      </c>
      <c r="T685" s="192">
        <f>S685*H685</f>
        <v>0</v>
      </c>
      <c r="AR685" s="24" t="s">
        <v>277</v>
      </c>
      <c r="AT685" s="24" t="s">
        <v>165</v>
      </c>
      <c r="AU685" s="24" t="s">
        <v>79</v>
      </c>
      <c r="AY685" s="24" t="s">
        <v>161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24" t="s">
        <v>77</v>
      </c>
      <c r="BK685" s="193">
        <f>ROUND(I685*H685,2)</f>
        <v>0</v>
      </c>
      <c r="BL685" s="24" t="s">
        <v>277</v>
      </c>
      <c r="BM685" s="24" t="s">
        <v>1443</v>
      </c>
    </row>
    <row r="686" spans="2:65" s="1" customFormat="1" ht="22.5" customHeight="1">
      <c r="B686" s="181"/>
      <c r="C686" s="182" t="s">
        <v>1444</v>
      </c>
      <c r="D686" s="182" t="s">
        <v>165</v>
      </c>
      <c r="E686" s="183" t="s">
        <v>1445</v>
      </c>
      <c r="F686" s="184" t="s">
        <v>1446</v>
      </c>
      <c r="G686" s="185" t="s">
        <v>416</v>
      </c>
      <c r="H686" s="186">
        <v>1</v>
      </c>
      <c r="I686" s="187"/>
      <c r="J686" s="188">
        <f>ROUND(I686*H686,2)</f>
        <v>0</v>
      </c>
      <c r="K686" s="184" t="s">
        <v>169</v>
      </c>
      <c r="L686" s="41"/>
      <c r="M686" s="189" t="s">
        <v>5</v>
      </c>
      <c r="N686" s="190" t="s">
        <v>40</v>
      </c>
      <c r="O686" s="42"/>
      <c r="P686" s="191">
        <f>O686*H686</f>
        <v>0</v>
      </c>
      <c r="Q686" s="191">
        <v>0.00042</v>
      </c>
      <c r="R686" s="191">
        <f>Q686*H686</f>
        <v>0.00042</v>
      </c>
      <c r="S686" s="191">
        <v>0</v>
      </c>
      <c r="T686" s="192">
        <f>S686*H686</f>
        <v>0</v>
      </c>
      <c r="AR686" s="24" t="s">
        <v>277</v>
      </c>
      <c r="AT686" s="24" t="s">
        <v>165</v>
      </c>
      <c r="AU686" s="24" t="s">
        <v>79</v>
      </c>
      <c r="AY686" s="24" t="s">
        <v>161</v>
      </c>
      <c r="BE686" s="193">
        <f>IF(N686="základní",J686,0)</f>
        <v>0</v>
      </c>
      <c r="BF686" s="193">
        <f>IF(N686="snížená",J686,0)</f>
        <v>0</v>
      </c>
      <c r="BG686" s="193">
        <f>IF(N686="zákl. přenesená",J686,0)</f>
        <v>0</v>
      </c>
      <c r="BH686" s="193">
        <f>IF(N686="sníž. přenesená",J686,0)</f>
        <v>0</v>
      </c>
      <c r="BI686" s="193">
        <f>IF(N686="nulová",J686,0)</f>
        <v>0</v>
      </c>
      <c r="BJ686" s="24" t="s">
        <v>77</v>
      </c>
      <c r="BK686" s="193">
        <f>ROUND(I686*H686,2)</f>
        <v>0</v>
      </c>
      <c r="BL686" s="24" t="s">
        <v>277</v>
      </c>
      <c r="BM686" s="24" t="s">
        <v>1447</v>
      </c>
    </row>
    <row r="687" spans="2:65" s="1" customFormat="1" ht="22.5" customHeight="1">
      <c r="B687" s="181"/>
      <c r="C687" s="234" t="s">
        <v>10</v>
      </c>
      <c r="D687" s="234" t="s">
        <v>513</v>
      </c>
      <c r="E687" s="235" t="s">
        <v>1448</v>
      </c>
      <c r="F687" s="236" t="s">
        <v>1449</v>
      </c>
      <c r="G687" s="237" t="s">
        <v>416</v>
      </c>
      <c r="H687" s="238">
        <v>1</v>
      </c>
      <c r="I687" s="239"/>
      <c r="J687" s="240">
        <f>ROUND(I687*H687,2)</f>
        <v>0</v>
      </c>
      <c r="K687" s="236" t="s">
        <v>169</v>
      </c>
      <c r="L687" s="241"/>
      <c r="M687" s="242" t="s">
        <v>5</v>
      </c>
      <c r="N687" s="243" t="s">
        <v>40</v>
      </c>
      <c r="O687" s="42"/>
      <c r="P687" s="191">
        <f>O687*H687</f>
        <v>0</v>
      </c>
      <c r="Q687" s="191">
        <v>0.028</v>
      </c>
      <c r="R687" s="191">
        <f>Q687*H687</f>
        <v>0.028</v>
      </c>
      <c r="S687" s="191">
        <v>0</v>
      </c>
      <c r="T687" s="192">
        <f>S687*H687</f>
        <v>0</v>
      </c>
      <c r="AR687" s="24" t="s">
        <v>180</v>
      </c>
      <c r="AT687" s="24" t="s">
        <v>513</v>
      </c>
      <c r="AU687" s="24" t="s">
        <v>79</v>
      </c>
      <c r="AY687" s="24" t="s">
        <v>161</v>
      </c>
      <c r="BE687" s="193">
        <f>IF(N687="základní",J687,0)</f>
        <v>0</v>
      </c>
      <c r="BF687" s="193">
        <f>IF(N687="snížená",J687,0)</f>
        <v>0</v>
      </c>
      <c r="BG687" s="193">
        <f>IF(N687="zákl. přenesená",J687,0)</f>
        <v>0</v>
      </c>
      <c r="BH687" s="193">
        <f>IF(N687="sníž. přenesená",J687,0)</f>
        <v>0</v>
      </c>
      <c r="BI687" s="193">
        <f>IF(N687="nulová",J687,0)</f>
        <v>0</v>
      </c>
      <c r="BJ687" s="24" t="s">
        <v>77</v>
      </c>
      <c r="BK687" s="193">
        <f>ROUND(I687*H687,2)</f>
        <v>0</v>
      </c>
      <c r="BL687" s="24" t="s">
        <v>215</v>
      </c>
      <c r="BM687" s="24" t="s">
        <v>1450</v>
      </c>
    </row>
    <row r="688" spans="2:65" s="1" customFormat="1" ht="22.5" customHeight="1">
      <c r="B688" s="181"/>
      <c r="C688" s="182" t="s">
        <v>1451</v>
      </c>
      <c r="D688" s="182" t="s">
        <v>165</v>
      </c>
      <c r="E688" s="183" t="s">
        <v>1452</v>
      </c>
      <c r="F688" s="184" t="s">
        <v>1453</v>
      </c>
      <c r="G688" s="185" t="s">
        <v>214</v>
      </c>
      <c r="H688" s="186">
        <v>7.63</v>
      </c>
      <c r="I688" s="187"/>
      <c r="J688" s="188">
        <f>ROUND(I688*H688,2)</f>
        <v>0</v>
      </c>
      <c r="K688" s="184" t="s">
        <v>169</v>
      </c>
      <c r="L688" s="41"/>
      <c r="M688" s="189" t="s">
        <v>5</v>
      </c>
      <c r="N688" s="190" t="s">
        <v>40</v>
      </c>
      <c r="O688" s="42"/>
      <c r="P688" s="191">
        <f>O688*H688</f>
        <v>0</v>
      </c>
      <c r="Q688" s="191">
        <v>0.00025</v>
      </c>
      <c r="R688" s="191">
        <f>Q688*H688</f>
        <v>0.0019075</v>
      </c>
      <c r="S688" s="191">
        <v>0</v>
      </c>
      <c r="T688" s="192">
        <f>S688*H688</f>
        <v>0</v>
      </c>
      <c r="AR688" s="24" t="s">
        <v>277</v>
      </c>
      <c r="AT688" s="24" t="s">
        <v>165</v>
      </c>
      <c r="AU688" s="24" t="s">
        <v>79</v>
      </c>
      <c r="AY688" s="24" t="s">
        <v>161</v>
      </c>
      <c r="BE688" s="193">
        <f>IF(N688="základní",J688,0)</f>
        <v>0</v>
      </c>
      <c r="BF688" s="193">
        <f>IF(N688="snížená",J688,0)</f>
        <v>0</v>
      </c>
      <c r="BG688" s="193">
        <f>IF(N688="zákl. přenesená",J688,0)</f>
        <v>0</v>
      </c>
      <c r="BH688" s="193">
        <f>IF(N688="sníž. přenesená",J688,0)</f>
        <v>0</v>
      </c>
      <c r="BI688" s="193">
        <f>IF(N688="nulová",J688,0)</f>
        <v>0</v>
      </c>
      <c r="BJ688" s="24" t="s">
        <v>77</v>
      </c>
      <c r="BK688" s="193">
        <f>ROUND(I688*H688,2)</f>
        <v>0</v>
      </c>
      <c r="BL688" s="24" t="s">
        <v>277</v>
      </c>
      <c r="BM688" s="24" t="s">
        <v>1454</v>
      </c>
    </row>
    <row r="689" spans="2:51" s="12" customFormat="1" ht="13.5">
      <c r="B689" s="198"/>
      <c r="D689" s="199" t="s">
        <v>217</v>
      </c>
      <c r="E689" s="200" t="s">
        <v>5</v>
      </c>
      <c r="F689" s="201" t="s">
        <v>1455</v>
      </c>
      <c r="H689" s="202">
        <v>2.25</v>
      </c>
      <c r="I689" s="203"/>
      <c r="L689" s="198"/>
      <c r="M689" s="204"/>
      <c r="N689" s="205"/>
      <c r="O689" s="205"/>
      <c r="P689" s="205"/>
      <c r="Q689" s="205"/>
      <c r="R689" s="205"/>
      <c r="S689" s="205"/>
      <c r="T689" s="206"/>
      <c r="AT689" s="200" t="s">
        <v>217</v>
      </c>
      <c r="AU689" s="200" t="s">
        <v>79</v>
      </c>
      <c r="AV689" s="12" t="s">
        <v>79</v>
      </c>
      <c r="AW689" s="12" t="s">
        <v>33</v>
      </c>
      <c r="AX689" s="12" t="s">
        <v>69</v>
      </c>
      <c r="AY689" s="200" t="s">
        <v>161</v>
      </c>
    </row>
    <row r="690" spans="2:51" s="12" customFormat="1" ht="13.5">
      <c r="B690" s="198"/>
      <c r="D690" s="199" t="s">
        <v>217</v>
      </c>
      <c r="E690" s="200" t="s">
        <v>5</v>
      </c>
      <c r="F690" s="201" t="s">
        <v>1456</v>
      </c>
      <c r="H690" s="202">
        <v>2.5</v>
      </c>
      <c r="I690" s="203"/>
      <c r="L690" s="198"/>
      <c r="M690" s="204"/>
      <c r="N690" s="205"/>
      <c r="O690" s="205"/>
      <c r="P690" s="205"/>
      <c r="Q690" s="205"/>
      <c r="R690" s="205"/>
      <c r="S690" s="205"/>
      <c r="T690" s="206"/>
      <c r="AT690" s="200" t="s">
        <v>217</v>
      </c>
      <c r="AU690" s="200" t="s">
        <v>79</v>
      </c>
      <c r="AV690" s="12" t="s">
        <v>79</v>
      </c>
      <c r="AW690" s="12" t="s">
        <v>33</v>
      </c>
      <c r="AX690" s="12" t="s">
        <v>69</v>
      </c>
      <c r="AY690" s="200" t="s">
        <v>161</v>
      </c>
    </row>
    <row r="691" spans="2:51" s="12" customFormat="1" ht="13.5">
      <c r="B691" s="198"/>
      <c r="D691" s="199" t="s">
        <v>217</v>
      </c>
      <c r="E691" s="200" t="s">
        <v>5</v>
      </c>
      <c r="F691" s="201" t="s">
        <v>1457</v>
      </c>
      <c r="H691" s="202">
        <v>2.88</v>
      </c>
      <c r="I691" s="203"/>
      <c r="L691" s="198"/>
      <c r="M691" s="204"/>
      <c r="N691" s="205"/>
      <c r="O691" s="205"/>
      <c r="P691" s="205"/>
      <c r="Q691" s="205"/>
      <c r="R691" s="205"/>
      <c r="S691" s="205"/>
      <c r="T691" s="206"/>
      <c r="AT691" s="200" t="s">
        <v>217</v>
      </c>
      <c r="AU691" s="200" t="s">
        <v>79</v>
      </c>
      <c r="AV691" s="12" t="s">
        <v>79</v>
      </c>
      <c r="AW691" s="12" t="s">
        <v>33</v>
      </c>
      <c r="AX691" s="12" t="s">
        <v>69</v>
      </c>
      <c r="AY691" s="200" t="s">
        <v>161</v>
      </c>
    </row>
    <row r="692" spans="2:51" s="13" customFormat="1" ht="13.5">
      <c r="B692" s="207"/>
      <c r="D692" s="208" t="s">
        <v>217</v>
      </c>
      <c r="E692" s="209" t="s">
        <v>5</v>
      </c>
      <c r="F692" s="210" t="s">
        <v>220</v>
      </c>
      <c r="H692" s="211">
        <v>7.63</v>
      </c>
      <c r="I692" s="212"/>
      <c r="L692" s="207"/>
      <c r="M692" s="213"/>
      <c r="N692" s="214"/>
      <c r="O692" s="214"/>
      <c r="P692" s="214"/>
      <c r="Q692" s="214"/>
      <c r="R692" s="214"/>
      <c r="S692" s="214"/>
      <c r="T692" s="215"/>
      <c r="AT692" s="216" t="s">
        <v>217</v>
      </c>
      <c r="AU692" s="216" t="s">
        <v>79</v>
      </c>
      <c r="AV692" s="13" t="s">
        <v>215</v>
      </c>
      <c r="AW692" s="13" t="s">
        <v>33</v>
      </c>
      <c r="AX692" s="13" t="s">
        <v>77</v>
      </c>
      <c r="AY692" s="216" t="s">
        <v>161</v>
      </c>
    </row>
    <row r="693" spans="2:65" s="1" customFormat="1" ht="31.5" customHeight="1">
      <c r="B693" s="181"/>
      <c r="C693" s="234" t="s">
        <v>1458</v>
      </c>
      <c r="D693" s="234" t="s">
        <v>513</v>
      </c>
      <c r="E693" s="235" t="s">
        <v>1459</v>
      </c>
      <c r="F693" s="236" t="s">
        <v>1460</v>
      </c>
      <c r="G693" s="237" t="s">
        <v>416</v>
      </c>
      <c r="H693" s="238">
        <v>1</v>
      </c>
      <c r="I693" s="239"/>
      <c r="J693" s="240">
        <f>ROUND(I693*H693,2)</f>
        <v>0</v>
      </c>
      <c r="K693" s="236" t="s">
        <v>5</v>
      </c>
      <c r="L693" s="241"/>
      <c r="M693" s="242" t="s">
        <v>5</v>
      </c>
      <c r="N693" s="243" t="s">
        <v>40</v>
      </c>
      <c r="O693" s="42"/>
      <c r="P693" s="191">
        <f>O693*H693</f>
        <v>0</v>
      </c>
      <c r="Q693" s="191">
        <v>0.0093</v>
      </c>
      <c r="R693" s="191">
        <f>Q693*H693</f>
        <v>0.0093</v>
      </c>
      <c r="S693" s="191">
        <v>0</v>
      </c>
      <c r="T693" s="192">
        <f>S693*H693</f>
        <v>0</v>
      </c>
      <c r="AR693" s="24" t="s">
        <v>1073</v>
      </c>
      <c r="AT693" s="24" t="s">
        <v>513</v>
      </c>
      <c r="AU693" s="24" t="s">
        <v>79</v>
      </c>
      <c r="AY693" s="24" t="s">
        <v>161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24" t="s">
        <v>77</v>
      </c>
      <c r="BK693" s="193">
        <f>ROUND(I693*H693,2)</f>
        <v>0</v>
      </c>
      <c r="BL693" s="24" t="s">
        <v>277</v>
      </c>
      <c r="BM693" s="24" t="s">
        <v>1461</v>
      </c>
    </row>
    <row r="694" spans="2:65" s="1" customFormat="1" ht="31.5" customHeight="1">
      <c r="B694" s="181"/>
      <c r="C694" s="234" t="s">
        <v>1462</v>
      </c>
      <c r="D694" s="234" t="s">
        <v>513</v>
      </c>
      <c r="E694" s="235" t="s">
        <v>1463</v>
      </c>
      <c r="F694" s="236" t="s">
        <v>1464</v>
      </c>
      <c r="G694" s="237" t="s">
        <v>416</v>
      </c>
      <c r="H694" s="238">
        <v>2</v>
      </c>
      <c r="I694" s="239"/>
      <c r="J694" s="240">
        <f>ROUND(I694*H694,2)</f>
        <v>0</v>
      </c>
      <c r="K694" s="236" t="s">
        <v>5</v>
      </c>
      <c r="L694" s="241"/>
      <c r="M694" s="242" t="s">
        <v>5</v>
      </c>
      <c r="N694" s="243" t="s">
        <v>40</v>
      </c>
      <c r="O694" s="42"/>
      <c r="P694" s="191">
        <f>O694*H694</f>
        <v>0</v>
      </c>
      <c r="Q694" s="191">
        <v>0.0093</v>
      </c>
      <c r="R694" s="191">
        <f>Q694*H694</f>
        <v>0.0186</v>
      </c>
      <c r="S694" s="191">
        <v>0</v>
      </c>
      <c r="T694" s="192">
        <f>S694*H694</f>
        <v>0</v>
      </c>
      <c r="AR694" s="24" t="s">
        <v>1073</v>
      </c>
      <c r="AT694" s="24" t="s">
        <v>513</v>
      </c>
      <c r="AU694" s="24" t="s">
        <v>79</v>
      </c>
      <c r="AY694" s="24" t="s">
        <v>161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24" t="s">
        <v>77</v>
      </c>
      <c r="BK694" s="193">
        <f>ROUND(I694*H694,2)</f>
        <v>0</v>
      </c>
      <c r="BL694" s="24" t="s">
        <v>277</v>
      </c>
      <c r="BM694" s="24" t="s">
        <v>1465</v>
      </c>
    </row>
    <row r="695" spans="2:65" s="1" customFormat="1" ht="22.5" customHeight="1">
      <c r="B695" s="181"/>
      <c r="C695" s="182" t="s">
        <v>1466</v>
      </c>
      <c r="D695" s="182" t="s">
        <v>165</v>
      </c>
      <c r="E695" s="183" t="s">
        <v>1467</v>
      </c>
      <c r="F695" s="184" t="s">
        <v>1468</v>
      </c>
      <c r="G695" s="185" t="s">
        <v>214</v>
      </c>
      <c r="H695" s="186">
        <v>84.46</v>
      </c>
      <c r="I695" s="187"/>
      <c r="J695" s="188">
        <f>ROUND(I695*H695,2)</f>
        <v>0</v>
      </c>
      <c r="K695" s="184" t="s">
        <v>169</v>
      </c>
      <c r="L695" s="41"/>
      <c r="M695" s="189" t="s">
        <v>5</v>
      </c>
      <c r="N695" s="190" t="s">
        <v>40</v>
      </c>
      <c r="O695" s="42"/>
      <c r="P695" s="191">
        <f>O695*H695</f>
        <v>0</v>
      </c>
      <c r="Q695" s="191">
        <v>0.00025</v>
      </c>
      <c r="R695" s="191">
        <f>Q695*H695</f>
        <v>0.021115</v>
      </c>
      <c r="S695" s="191">
        <v>0</v>
      </c>
      <c r="T695" s="192">
        <f>S695*H695</f>
        <v>0</v>
      </c>
      <c r="AR695" s="24" t="s">
        <v>277</v>
      </c>
      <c r="AT695" s="24" t="s">
        <v>165</v>
      </c>
      <c r="AU695" s="24" t="s">
        <v>79</v>
      </c>
      <c r="AY695" s="24" t="s">
        <v>161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24" t="s">
        <v>77</v>
      </c>
      <c r="BK695" s="193">
        <f>ROUND(I695*H695,2)</f>
        <v>0</v>
      </c>
      <c r="BL695" s="24" t="s">
        <v>277</v>
      </c>
      <c r="BM695" s="24" t="s">
        <v>1469</v>
      </c>
    </row>
    <row r="696" spans="2:51" s="12" customFormat="1" ht="13.5">
      <c r="B696" s="198"/>
      <c r="D696" s="199" t="s">
        <v>217</v>
      </c>
      <c r="E696" s="200" t="s">
        <v>5</v>
      </c>
      <c r="F696" s="201" t="s">
        <v>1470</v>
      </c>
      <c r="H696" s="202">
        <v>44</v>
      </c>
      <c r="I696" s="203"/>
      <c r="L696" s="198"/>
      <c r="M696" s="204"/>
      <c r="N696" s="205"/>
      <c r="O696" s="205"/>
      <c r="P696" s="205"/>
      <c r="Q696" s="205"/>
      <c r="R696" s="205"/>
      <c r="S696" s="205"/>
      <c r="T696" s="206"/>
      <c r="AT696" s="200" t="s">
        <v>217</v>
      </c>
      <c r="AU696" s="200" t="s">
        <v>79</v>
      </c>
      <c r="AV696" s="12" t="s">
        <v>79</v>
      </c>
      <c r="AW696" s="12" t="s">
        <v>33</v>
      </c>
      <c r="AX696" s="12" t="s">
        <v>69</v>
      </c>
      <c r="AY696" s="200" t="s">
        <v>161</v>
      </c>
    </row>
    <row r="697" spans="2:51" s="12" customFormat="1" ht="13.5">
      <c r="B697" s="198"/>
      <c r="D697" s="199" t="s">
        <v>217</v>
      </c>
      <c r="E697" s="200" t="s">
        <v>5</v>
      </c>
      <c r="F697" s="201" t="s">
        <v>1471</v>
      </c>
      <c r="H697" s="202">
        <v>3.6</v>
      </c>
      <c r="I697" s="203"/>
      <c r="L697" s="198"/>
      <c r="M697" s="204"/>
      <c r="N697" s="205"/>
      <c r="O697" s="205"/>
      <c r="P697" s="205"/>
      <c r="Q697" s="205"/>
      <c r="R697" s="205"/>
      <c r="S697" s="205"/>
      <c r="T697" s="206"/>
      <c r="AT697" s="200" t="s">
        <v>217</v>
      </c>
      <c r="AU697" s="200" t="s">
        <v>79</v>
      </c>
      <c r="AV697" s="12" t="s">
        <v>79</v>
      </c>
      <c r="AW697" s="12" t="s">
        <v>33</v>
      </c>
      <c r="AX697" s="12" t="s">
        <v>69</v>
      </c>
      <c r="AY697" s="200" t="s">
        <v>161</v>
      </c>
    </row>
    <row r="698" spans="2:51" s="12" customFormat="1" ht="13.5">
      <c r="B698" s="198"/>
      <c r="D698" s="199" t="s">
        <v>217</v>
      </c>
      <c r="E698" s="200" t="s">
        <v>5</v>
      </c>
      <c r="F698" s="201" t="s">
        <v>1472</v>
      </c>
      <c r="H698" s="202">
        <v>3.24</v>
      </c>
      <c r="I698" s="203"/>
      <c r="L698" s="198"/>
      <c r="M698" s="204"/>
      <c r="N698" s="205"/>
      <c r="O698" s="205"/>
      <c r="P698" s="205"/>
      <c r="Q698" s="205"/>
      <c r="R698" s="205"/>
      <c r="S698" s="205"/>
      <c r="T698" s="206"/>
      <c r="AT698" s="200" t="s">
        <v>217</v>
      </c>
      <c r="AU698" s="200" t="s">
        <v>79</v>
      </c>
      <c r="AV698" s="12" t="s">
        <v>79</v>
      </c>
      <c r="AW698" s="12" t="s">
        <v>33</v>
      </c>
      <c r="AX698" s="12" t="s">
        <v>69</v>
      </c>
      <c r="AY698" s="200" t="s">
        <v>161</v>
      </c>
    </row>
    <row r="699" spans="2:51" s="12" customFormat="1" ht="13.5">
      <c r="B699" s="198"/>
      <c r="D699" s="199" t="s">
        <v>217</v>
      </c>
      <c r="E699" s="200" t="s">
        <v>5</v>
      </c>
      <c r="F699" s="201" t="s">
        <v>1473</v>
      </c>
      <c r="H699" s="202">
        <v>2.275</v>
      </c>
      <c r="I699" s="203"/>
      <c r="L699" s="198"/>
      <c r="M699" s="204"/>
      <c r="N699" s="205"/>
      <c r="O699" s="205"/>
      <c r="P699" s="205"/>
      <c r="Q699" s="205"/>
      <c r="R699" s="205"/>
      <c r="S699" s="205"/>
      <c r="T699" s="206"/>
      <c r="AT699" s="200" t="s">
        <v>217</v>
      </c>
      <c r="AU699" s="200" t="s">
        <v>79</v>
      </c>
      <c r="AV699" s="12" t="s">
        <v>79</v>
      </c>
      <c r="AW699" s="12" t="s">
        <v>33</v>
      </c>
      <c r="AX699" s="12" t="s">
        <v>69</v>
      </c>
      <c r="AY699" s="200" t="s">
        <v>161</v>
      </c>
    </row>
    <row r="700" spans="2:51" s="12" customFormat="1" ht="13.5">
      <c r="B700" s="198"/>
      <c r="D700" s="199" t="s">
        <v>217</v>
      </c>
      <c r="E700" s="200" t="s">
        <v>5</v>
      </c>
      <c r="F700" s="201" t="s">
        <v>1474</v>
      </c>
      <c r="H700" s="202">
        <v>2.8</v>
      </c>
      <c r="I700" s="203"/>
      <c r="L700" s="198"/>
      <c r="M700" s="204"/>
      <c r="N700" s="205"/>
      <c r="O700" s="205"/>
      <c r="P700" s="205"/>
      <c r="Q700" s="205"/>
      <c r="R700" s="205"/>
      <c r="S700" s="205"/>
      <c r="T700" s="206"/>
      <c r="AT700" s="200" t="s">
        <v>217</v>
      </c>
      <c r="AU700" s="200" t="s">
        <v>79</v>
      </c>
      <c r="AV700" s="12" t="s">
        <v>79</v>
      </c>
      <c r="AW700" s="12" t="s">
        <v>33</v>
      </c>
      <c r="AX700" s="12" t="s">
        <v>69</v>
      </c>
      <c r="AY700" s="200" t="s">
        <v>161</v>
      </c>
    </row>
    <row r="701" spans="2:51" s="12" customFormat="1" ht="13.5">
      <c r="B701" s="198"/>
      <c r="D701" s="199" t="s">
        <v>217</v>
      </c>
      <c r="E701" s="200" t="s">
        <v>5</v>
      </c>
      <c r="F701" s="201" t="s">
        <v>1475</v>
      </c>
      <c r="H701" s="202">
        <v>2.625</v>
      </c>
      <c r="I701" s="203"/>
      <c r="L701" s="198"/>
      <c r="M701" s="204"/>
      <c r="N701" s="205"/>
      <c r="O701" s="205"/>
      <c r="P701" s="205"/>
      <c r="Q701" s="205"/>
      <c r="R701" s="205"/>
      <c r="S701" s="205"/>
      <c r="T701" s="206"/>
      <c r="AT701" s="200" t="s">
        <v>217</v>
      </c>
      <c r="AU701" s="200" t="s">
        <v>79</v>
      </c>
      <c r="AV701" s="12" t="s">
        <v>79</v>
      </c>
      <c r="AW701" s="12" t="s">
        <v>33</v>
      </c>
      <c r="AX701" s="12" t="s">
        <v>69</v>
      </c>
      <c r="AY701" s="200" t="s">
        <v>161</v>
      </c>
    </row>
    <row r="702" spans="2:51" s="12" customFormat="1" ht="13.5">
      <c r="B702" s="198"/>
      <c r="D702" s="199" t="s">
        <v>217</v>
      </c>
      <c r="E702" s="200" t="s">
        <v>5</v>
      </c>
      <c r="F702" s="201" t="s">
        <v>1476</v>
      </c>
      <c r="H702" s="202">
        <v>25.92</v>
      </c>
      <c r="I702" s="203"/>
      <c r="L702" s="198"/>
      <c r="M702" s="204"/>
      <c r="N702" s="205"/>
      <c r="O702" s="205"/>
      <c r="P702" s="205"/>
      <c r="Q702" s="205"/>
      <c r="R702" s="205"/>
      <c r="S702" s="205"/>
      <c r="T702" s="206"/>
      <c r="AT702" s="200" t="s">
        <v>217</v>
      </c>
      <c r="AU702" s="200" t="s">
        <v>79</v>
      </c>
      <c r="AV702" s="12" t="s">
        <v>79</v>
      </c>
      <c r="AW702" s="12" t="s">
        <v>33</v>
      </c>
      <c r="AX702" s="12" t="s">
        <v>69</v>
      </c>
      <c r="AY702" s="200" t="s">
        <v>161</v>
      </c>
    </row>
    <row r="703" spans="2:51" s="13" customFormat="1" ht="13.5">
      <c r="B703" s="207"/>
      <c r="D703" s="208" t="s">
        <v>217</v>
      </c>
      <c r="E703" s="209" t="s">
        <v>5</v>
      </c>
      <c r="F703" s="210" t="s">
        <v>220</v>
      </c>
      <c r="H703" s="211">
        <v>84.46</v>
      </c>
      <c r="I703" s="212"/>
      <c r="L703" s="207"/>
      <c r="M703" s="213"/>
      <c r="N703" s="214"/>
      <c r="O703" s="214"/>
      <c r="P703" s="214"/>
      <c r="Q703" s="214"/>
      <c r="R703" s="214"/>
      <c r="S703" s="214"/>
      <c r="T703" s="215"/>
      <c r="AT703" s="216" t="s">
        <v>217</v>
      </c>
      <c r="AU703" s="216" t="s">
        <v>79</v>
      </c>
      <c r="AV703" s="13" t="s">
        <v>215</v>
      </c>
      <c r="AW703" s="13" t="s">
        <v>33</v>
      </c>
      <c r="AX703" s="13" t="s">
        <v>77</v>
      </c>
      <c r="AY703" s="216" t="s">
        <v>161</v>
      </c>
    </row>
    <row r="704" spans="2:65" s="1" customFormat="1" ht="31.5" customHeight="1">
      <c r="B704" s="181"/>
      <c r="C704" s="234" t="s">
        <v>1477</v>
      </c>
      <c r="D704" s="234" t="s">
        <v>513</v>
      </c>
      <c r="E704" s="235" t="s">
        <v>1478</v>
      </c>
      <c r="F704" s="236" t="s">
        <v>1479</v>
      </c>
      <c r="G704" s="237" t="s">
        <v>416</v>
      </c>
      <c r="H704" s="238">
        <v>11</v>
      </c>
      <c r="I704" s="239"/>
      <c r="J704" s="240">
        <f aca="true" t="shared" si="20" ref="J704:J712">ROUND(I704*H704,2)</f>
        <v>0</v>
      </c>
      <c r="K704" s="236" t="s">
        <v>5</v>
      </c>
      <c r="L704" s="241"/>
      <c r="M704" s="242" t="s">
        <v>5</v>
      </c>
      <c r="N704" s="243" t="s">
        <v>40</v>
      </c>
      <c r="O704" s="42"/>
      <c r="P704" s="191">
        <f aca="true" t="shared" si="21" ref="P704:P712">O704*H704</f>
        <v>0</v>
      </c>
      <c r="Q704" s="191">
        <v>0.0093</v>
      </c>
      <c r="R704" s="191">
        <f aca="true" t="shared" si="22" ref="R704:R712">Q704*H704</f>
        <v>0.10229999999999999</v>
      </c>
      <c r="S704" s="191">
        <v>0</v>
      </c>
      <c r="T704" s="192">
        <f aca="true" t="shared" si="23" ref="T704:T712">S704*H704</f>
        <v>0</v>
      </c>
      <c r="AR704" s="24" t="s">
        <v>1073</v>
      </c>
      <c r="AT704" s="24" t="s">
        <v>513</v>
      </c>
      <c r="AU704" s="24" t="s">
        <v>79</v>
      </c>
      <c r="AY704" s="24" t="s">
        <v>161</v>
      </c>
      <c r="BE704" s="193">
        <f aca="true" t="shared" si="24" ref="BE704:BE712">IF(N704="základní",J704,0)</f>
        <v>0</v>
      </c>
      <c r="BF704" s="193">
        <f aca="true" t="shared" si="25" ref="BF704:BF712">IF(N704="snížená",J704,0)</f>
        <v>0</v>
      </c>
      <c r="BG704" s="193">
        <f aca="true" t="shared" si="26" ref="BG704:BG712">IF(N704="zákl. přenesená",J704,0)</f>
        <v>0</v>
      </c>
      <c r="BH704" s="193">
        <f aca="true" t="shared" si="27" ref="BH704:BH712">IF(N704="sníž. přenesená",J704,0)</f>
        <v>0</v>
      </c>
      <c r="BI704" s="193">
        <f aca="true" t="shared" si="28" ref="BI704:BI712">IF(N704="nulová",J704,0)</f>
        <v>0</v>
      </c>
      <c r="BJ704" s="24" t="s">
        <v>77</v>
      </c>
      <c r="BK704" s="193">
        <f aca="true" t="shared" si="29" ref="BK704:BK712">ROUND(I704*H704,2)</f>
        <v>0</v>
      </c>
      <c r="BL704" s="24" t="s">
        <v>277</v>
      </c>
      <c r="BM704" s="24" t="s">
        <v>1480</v>
      </c>
    </row>
    <row r="705" spans="2:65" s="1" customFormat="1" ht="31.5" customHeight="1">
      <c r="B705" s="181"/>
      <c r="C705" s="234" t="s">
        <v>1481</v>
      </c>
      <c r="D705" s="234" t="s">
        <v>513</v>
      </c>
      <c r="E705" s="235" t="s">
        <v>1482</v>
      </c>
      <c r="F705" s="236" t="s">
        <v>1483</v>
      </c>
      <c r="G705" s="237" t="s">
        <v>416</v>
      </c>
      <c r="H705" s="238">
        <v>1</v>
      </c>
      <c r="I705" s="239"/>
      <c r="J705" s="240">
        <f t="shared" si="20"/>
        <v>0</v>
      </c>
      <c r="K705" s="236" t="s">
        <v>5</v>
      </c>
      <c r="L705" s="241"/>
      <c r="M705" s="242" t="s">
        <v>5</v>
      </c>
      <c r="N705" s="243" t="s">
        <v>40</v>
      </c>
      <c r="O705" s="42"/>
      <c r="P705" s="191">
        <f t="shared" si="21"/>
        <v>0</v>
      </c>
      <c r="Q705" s="191">
        <v>0.0093</v>
      </c>
      <c r="R705" s="191">
        <f t="shared" si="22"/>
        <v>0.0093</v>
      </c>
      <c r="S705" s="191">
        <v>0</v>
      </c>
      <c r="T705" s="192">
        <f t="shared" si="23"/>
        <v>0</v>
      </c>
      <c r="AR705" s="24" t="s">
        <v>1073</v>
      </c>
      <c r="AT705" s="24" t="s">
        <v>513</v>
      </c>
      <c r="AU705" s="24" t="s">
        <v>79</v>
      </c>
      <c r="AY705" s="24" t="s">
        <v>161</v>
      </c>
      <c r="BE705" s="193">
        <f t="shared" si="24"/>
        <v>0</v>
      </c>
      <c r="BF705" s="193">
        <f t="shared" si="25"/>
        <v>0</v>
      </c>
      <c r="BG705" s="193">
        <f t="shared" si="26"/>
        <v>0</v>
      </c>
      <c r="BH705" s="193">
        <f t="shared" si="27"/>
        <v>0</v>
      </c>
      <c r="BI705" s="193">
        <f t="shared" si="28"/>
        <v>0</v>
      </c>
      <c r="BJ705" s="24" t="s">
        <v>77</v>
      </c>
      <c r="BK705" s="193">
        <f t="shared" si="29"/>
        <v>0</v>
      </c>
      <c r="BL705" s="24" t="s">
        <v>277</v>
      </c>
      <c r="BM705" s="24" t="s">
        <v>1484</v>
      </c>
    </row>
    <row r="706" spans="2:65" s="1" customFormat="1" ht="31.5" customHeight="1">
      <c r="B706" s="181"/>
      <c r="C706" s="234" t="s">
        <v>1485</v>
      </c>
      <c r="D706" s="234" t="s">
        <v>513</v>
      </c>
      <c r="E706" s="235" t="s">
        <v>1486</v>
      </c>
      <c r="F706" s="236" t="s">
        <v>1487</v>
      </c>
      <c r="G706" s="237" t="s">
        <v>416</v>
      </c>
      <c r="H706" s="238">
        <v>1</v>
      </c>
      <c r="I706" s="239"/>
      <c r="J706" s="240">
        <f t="shared" si="20"/>
        <v>0</v>
      </c>
      <c r="K706" s="236" t="s">
        <v>5</v>
      </c>
      <c r="L706" s="241"/>
      <c r="M706" s="242" t="s">
        <v>5</v>
      </c>
      <c r="N706" s="243" t="s">
        <v>40</v>
      </c>
      <c r="O706" s="42"/>
      <c r="P706" s="191">
        <f t="shared" si="21"/>
        <v>0</v>
      </c>
      <c r="Q706" s="191">
        <v>0.0093</v>
      </c>
      <c r="R706" s="191">
        <f t="shared" si="22"/>
        <v>0.0093</v>
      </c>
      <c r="S706" s="191">
        <v>0</v>
      </c>
      <c r="T706" s="192">
        <f t="shared" si="23"/>
        <v>0</v>
      </c>
      <c r="AR706" s="24" t="s">
        <v>1073</v>
      </c>
      <c r="AT706" s="24" t="s">
        <v>513</v>
      </c>
      <c r="AU706" s="24" t="s">
        <v>79</v>
      </c>
      <c r="AY706" s="24" t="s">
        <v>161</v>
      </c>
      <c r="BE706" s="193">
        <f t="shared" si="24"/>
        <v>0</v>
      </c>
      <c r="BF706" s="193">
        <f t="shared" si="25"/>
        <v>0</v>
      </c>
      <c r="BG706" s="193">
        <f t="shared" si="26"/>
        <v>0</v>
      </c>
      <c r="BH706" s="193">
        <f t="shared" si="27"/>
        <v>0</v>
      </c>
      <c r="BI706" s="193">
        <f t="shared" si="28"/>
        <v>0</v>
      </c>
      <c r="BJ706" s="24" t="s">
        <v>77</v>
      </c>
      <c r="BK706" s="193">
        <f t="shared" si="29"/>
        <v>0</v>
      </c>
      <c r="BL706" s="24" t="s">
        <v>277</v>
      </c>
      <c r="BM706" s="24" t="s">
        <v>1488</v>
      </c>
    </row>
    <row r="707" spans="2:65" s="1" customFormat="1" ht="31.5" customHeight="1">
      <c r="B707" s="181"/>
      <c r="C707" s="234" t="s">
        <v>1489</v>
      </c>
      <c r="D707" s="234" t="s">
        <v>513</v>
      </c>
      <c r="E707" s="235" t="s">
        <v>1490</v>
      </c>
      <c r="F707" s="236" t="s">
        <v>1491</v>
      </c>
      <c r="G707" s="237" t="s">
        <v>416</v>
      </c>
      <c r="H707" s="238">
        <v>1</v>
      </c>
      <c r="I707" s="239"/>
      <c r="J707" s="240">
        <f t="shared" si="20"/>
        <v>0</v>
      </c>
      <c r="K707" s="236" t="s">
        <v>5</v>
      </c>
      <c r="L707" s="241"/>
      <c r="M707" s="242" t="s">
        <v>5</v>
      </c>
      <c r="N707" s="243" t="s">
        <v>40</v>
      </c>
      <c r="O707" s="42"/>
      <c r="P707" s="191">
        <f t="shared" si="21"/>
        <v>0</v>
      </c>
      <c r="Q707" s="191">
        <v>0.0093</v>
      </c>
      <c r="R707" s="191">
        <f t="shared" si="22"/>
        <v>0.0093</v>
      </c>
      <c r="S707" s="191">
        <v>0</v>
      </c>
      <c r="T707" s="192">
        <f t="shared" si="23"/>
        <v>0</v>
      </c>
      <c r="AR707" s="24" t="s">
        <v>1073</v>
      </c>
      <c r="AT707" s="24" t="s">
        <v>513</v>
      </c>
      <c r="AU707" s="24" t="s">
        <v>79</v>
      </c>
      <c r="AY707" s="24" t="s">
        <v>161</v>
      </c>
      <c r="BE707" s="193">
        <f t="shared" si="24"/>
        <v>0</v>
      </c>
      <c r="BF707" s="193">
        <f t="shared" si="25"/>
        <v>0</v>
      </c>
      <c r="BG707" s="193">
        <f t="shared" si="26"/>
        <v>0</v>
      </c>
      <c r="BH707" s="193">
        <f t="shared" si="27"/>
        <v>0</v>
      </c>
      <c r="BI707" s="193">
        <f t="shared" si="28"/>
        <v>0</v>
      </c>
      <c r="BJ707" s="24" t="s">
        <v>77</v>
      </c>
      <c r="BK707" s="193">
        <f t="shared" si="29"/>
        <v>0</v>
      </c>
      <c r="BL707" s="24" t="s">
        <v>277</v>
      </c>
      <c r="BM707" s="24" t="s">
        <v>1492</v>
      </c>
    </row>
    <row r="708" spans="2:65" s="1" customFormat="1" ht="31.5" customHeight="1">
      <c r="B708" s="181"/>
      <c r="C708" s="234" t="s">
        <v>1493</v>
      </c>
      <c r="D708" s="234" t="s">
        <v>513</v>
      </c>
      <c r="E708" s="235" t="s">
        <v>1494</v>
      </c>
      <c r="F708" s="236" t="s">
        <v>1495</v>
      </c>
      <c r="G708" s="237" t="s">
        <v>416</v>
      </c>
      <c r="H708" s="238">
        <v>1</v>
      </c>
      <c r="I708" s="239"/>
      <c r="J708" s="240">
        <f t="shared" si="20"/>
        <v>0</v>
      </c>
      <c r="K708" s="236" t="s">
        <v>5</v>
      </c>
      <c r="L708" s="241"/>
      <c r="M708" s="242" t="s">
        <v>5</v>
      </c>
      <c r="N708" s="243" t="s">
        <v>40</v>
      </c>
      <c r="O708" s="42"/>
      <c r="P708" s="191">
        <f t="shared" si="21"/>
        <v>0</v>
      </c>
      <c r="Q708" s="191">
        <v>0.0093</v>
      </c>
      <c r="R708" s="191">
        <f t="shared" si="22"/>
        <v>0.0093</v>
      </c>
      <c r="S708" s="191">
        <v>0</v>
      </c>
      <c r="T708" s="192">
        <f t="shared" si="23"/>
        <v>0</v>
      </c>
      <c r="AR708" s="24" t="s">
        <v>1073</v>
      </c>
      <c r="AT708" s="24" t="s">
        <v>513</v>
      </c>
      <c r="AU708" s="24" t="s">
        <v>79</v>
      </c>
      <c r="AY708" s="24" t="s">
        <v>161</v>
      </c>
      <c r="BE708" s="193">
        <f t="shared" si="24"/>
        <v>0</v>
      </c>
      <c r="BF708" s="193">
        <f t="shared" si="25"/>
        <v>0</v>
      </c>
      <c r="BG708" s="193">
        <f t="shared" si="26"/>
        <v>0</v>
      </c>
      <c r="BH708" s="193">
        <f t="shared" si="27"/>
        <v>0</v>
      </c>
      <c r="BI708" s="193">
        <f t="shared" si="28"/>
        <v>0</v>
      </c>
      <c r="BJ708" s="24" t="s">
        <v>77</v>
      </c>
      <c r="BK708" s="193">
        <f t="shared" si="29"/>
        <v>0</v>
      </c>
      <c r="BL708" s="24" t="s">
        <v>277</v>
      </c>
      <c r="BM708" s="24" t="s">
        <v>1496</v>
      </c>
    </row>
    <row r="709" spans="2:65" s="1" customFormat="1" ht="31.5" customHeight="1">
      <c r="B709" s="181"/>
      <c r="C709" s="234" t="s">
        <v>1497</v>
      </c>
      <c r="D709" s="234" t="s">
        <v>513</v>
      </c>
      <c r="E709" s="235" t="s">
        <v>1498</v>
      </c>
      <c r="F709" s="236" t="s">
        <v>1499</v>
      </c>
      <c r="G709" s="237" t="s">
        <v>416</v>
      </c>
      <c r="H709" s="238">
        <v>1</v>
      </c>
      <c r="I709" s="239"/>
      <c r="J709" s="240">
        <f t="shared" si="20"/>
        <v>0</v>
      </c>
      <c r="K709" s="236" t="s">
        <v>5</v>
      </c>
      <c r="L709" s="241"/>
      <c r="M709" s="242" t="s">
        <v>5</v>
      </c>
      <c r="N709" s="243" t="s">
        <v>40</v>
      </c>
      <c r="O709" s="42"/>
      <c r="P709" s="191">
        <f t="shared" si="21"/>
        <v>0</v>
      </c>
      <c r="Q709" s="191">
        <v>0.0093</v>
      </c>
      <c r="R709" s="191">
        <f t="shared" si="22"/>
        <v>0.0093</v>
      </c>
      <c r="S709" s="191">
        <v>0</v>
      </c>
      <c r="T709" s="192">
        <f t="shared" si="23"/>
        <v>0</v>
      </c>
      <c r="AR709" s="24" t="s">
        <v>1073</v>
      </c>
      <c r="AT709" s="24" t="s">
        <v>513</v>
      </c>
      <c r="AU709" s="24" t="s">
        <v>79</v>
      </c>
      <c r="AY709" s="24" t="s">
        <v>161</v>
      </c>
      <c r="BE709" s="193">
        <f t="shared" si="24"/>
        <v>0</v>
      </c>
      <c r="BF709" s="193">
        <f t="shared" si="25"/>
        <v>0</v>
      </c>
      <c r="BG709" s="193">
        <f t="shared" si="26"/>
        <v>0</v>
      </c>
      <c r="BH709" s="193">
        <f t="shared" si="27"/>
        <v>0</v>
      </c>
      <c r="BI709" s="193">
        <f t="shared" si="28"/>
        <v>0</v>
      </c>
      <c r="BJ709" s="24" t="s">
        <v>77</v>
      </c>
      <c r="BK709" s="193">
        <f t="shared" si="29"/>
        <v>0</v>
      </c>
      <c r="BL709" s="24" t="s">
        <v>277</v>
      </c>
      <c r="BM709" s="24" t="s">
        <v>1500</v>
      </c>
    </row>
    <row r="710" spans="2:65" s="1" customFormat="1" ht="31.5" customHeight="1">
      <c r="B710" s="181"/>
      <c r="C710" s="234" t="s">
        <v>1501</v>
      </c>
      <c r="D710" s="234" t="s">
        <v>513</v>
      </c>
      <c r="E710" s="235" t="s">
        <v>1502</v>
      </c>
      <c r="F710" s="236" t="s">
        <v>1503</v>
      </c>
      <c r="G710" s="237" t="s">
        <v>416</v>
      </c>
      <c r="H710" s="238">
        <v>9</v>
      </c>
      <c r="I710" s="239"/>
      <c r="J710" s="240">
        <f t="shared" si="20"/>
        <v>0</v>
      </c>
      <c r="K710" s="236" t="s">
        <v>5</v>
      </c>
      <c r="L710" s="241"/>
      <c r="M710" s="242" t="s">
        <v>5</v>
      </c>
      <c r="N710" s="243" t="s">
        <v>40</v>
      </c>
      <c r="O710" s="42"/>
      <c r="P710" s="191">
        <f t="shared" si="21"/>
        <v>0</v>
      </c>
      <c r="Q710" s="191">
        <v>0.0093</v>
      </c>
      <c r="R710" s="191">
        <f t="shared" si="22"/>
        <v>0.0837</v>
      </c>
      <c r="S710" s="191">
        <v>0</v>
      </c>
      <c r="T710" s="192">
        <f t="shared" si="23"/>
        <v>0</v>
      </c>
      <c r="AR710" s="24" t="s">
        <v>1073</v>
      </c>
      <c r="AT710" s="24" t="s">
        <v>513</v>
      </c>
      <c r="AU710" s="24" t="s">
        <v>79</v>
      </c>
      <c r="AY710" s="24" t="s">
        <v>161</v>
      </c>
      <c r="BE710" s="193">
        <f t="shared" si="24"/>
        <v>0</v>
      </c>
      <c r="BF710" s="193">
        <f t="shared" si="25"/>
        <v>0</v>
      </c>
      <c r="BG710" s="193">
        <f t="shared" si="26"/>
        <v>0</v>
      </c>
      <c r="BH710" s="193">
        <f t="shared" si="27"/>
        <v>0</v>
      </c>
      <c r="BI710" s="193">
        <f t="shared" si="28"/>
        <v>0</v>
      </c>
      <c r="BJ710" s="24" t="s">
        <v>77</v>
      </c>
      <c r="BK710" s="193">
        <f t="shared" si="29"/>
        <v>0</v>
      </c>
      <c r="BL710" s="24" t="s">
        <v>277</v>
      </c>
      <c r="BM710" s="24" t="s">
        <v>1504</v>
      </c>
    </row>
    <row r="711" spans="2:65" s="1" customFormat="1" ht="31.5" customHeight="1">
      <c r="B711" s="181"/>
      <c r="C711" s="234" t="s">
        <v>1505</v>
      </c>
      <c r="D711" s="234" t="s">
        <v>513</v>
      </c>
      <c r="E711" s="235" t="s">
        <v>1506</v>
      </c>
      <c r="F711" s="236" t="s">
        <v>1507</v>
      </c>
      <c r="G711" s="237" t="s">
        <v>416</v>
      </c>
      <c r="H711" s="238">
        <v>2</v>
      </c>
      <c r="I711" s="239"/>
      <c r="J711" s="240">
        <f t="shared" si="20"/>
        <v>0</v>
      </c>
      <c r="K711" s="236" t="s">
        <v>5</v>
      </c>
      <c r="L711" s="241"/>
      <c r="M711" s="242" t="s">
        <v>5</v>
      </c>
      <c r="N711" s="243" t="s">
        <v>40</v>
      </c>
      <c r="O711" s="42"/>
      <c r="P711" s="191">
        <f t="shared" si="21"/>
        <v>0</v>
      </c>
      <c r="Q711" s="191">
        <v>0.0093</v>
      </c>
      <c r="R711" s="191">
        <f t="shared" si="22"/>
        <v>0.0186</v>
      </c>
      <c r="S711" s="191">
        <v>0</v>
      </c>
      <c r="T711" s="192">
        <f t="shared" si="23"/>
        <v>0</v>
      </c>
      <c r="AR711" s="24" t="s">
        <v>1073</v>
      </c>
      <c r="AT711" s="24" t="s">
        <v>513</v>
      </c>
      <c r="AU711" s="24" t="s">
        <v>79</v>
      </c>
      <c r="AY711" s="24" t="s">
        <v>161</v>
      </c>
      <c r="BE711" s="193">
        <f t="shared" si="24"/>
        <v>0</v>
      </c>
      <c r="BF711" s="193">
        <f t="shared" si="25"/>
        <v>0</v>
      </c>
      <c r="BG711" s="193">
        <f t="shared" si="26"/>
        <v>0</v>
      </c>
      <c r="BH711" s="193">
        <f t="shared" si="27"/>
        <v>0</v>
      </c>
      <c r="BI711" s="193">
        <f t="shared" si="28"/>
        <v>0</v>
      </c>
      <c r="BJ711" s="24" t="s">
        <v>77</v>
      </c>
      <c r="BK711" s="193">
        <f t="shared" si="29"/>
        <v>0</v>
      </c>
      <c r="BL711" s="24" t="s">
        <v>277</v>
      </c>
      <c r="BM711" s="24" t="s">
        <v>1508</v>
      </c>
    </row>
    <row r="712" spans="2:65" s="1" customFormat="1" ht="31.5" customHeight="1">
      <c r="B712" s="181"/>
      <c r="C712" s="182" t="s">
        <v>1509</v>
      </c>
      <c r="D712" s="182" t="s">
        <v>165</v>
      </c>
      <c r="E712" s="183" t="s">
        <v>1510</v>
      </c>
      <c r="F712" s="184" t="s">
        <v>1511</v>
      </c>
      <c r="G712" s="185" t="s">
        <v>214</v>
      </c>
      <c r="H712" s="186">
        <v>22</v>
      </c>
      <c r="I712" s="187"/>
      <c r="J712" s="188">
        <f t="shared" si="20"/>
        <v>0</v>
      </c>
      <c r="K712" s="184" t="s">
        <v>5</v>
      </c>
      <c r="L712" s="41"/>
      <c r="M712" s="189" t="s">
        <v>5</v>
      </c>
      <c r="N712" s="190" t="s">
        <v>40</v>
      </c>
      <c r="O712" s="42"/>
      <c r="P712" s="191">
        <f t="shared" si="21"/>
        <v>0</v>
      </c>
      <c r="Q712" s="191">
        <v>0.00025</v>
      </c>
      <c r="R712" s="191">
        <f t="shared" si="22"/>
        <v>0.0055</v>
      </c>
      <c r="S712" s="191">
        <v>0</v>
      </c>
      <c r="T712" s="192">
        <f t="shared" si="23"/>
        <v>0</v>
      </c>
      <c r="AR712" s="24" t="s">
        <v>277</v>
      </c>
      <c r="AT712" s="24" t="s">
        <v>165</v>
      </c>
      <c r="AU712" s="24" t="s">
        <v>79</v>
      </c>
      <c r="AY712" s="24" t="s">
        <v>161</v>
      </c>
      <c r="BE712" s="193">
        <f t="shared" si="24"/>
        <v>0</v>
      </c>
      <c r="BF712" s="193">
        <f t="shared" si="25"/>
        <v>0</v>
      </c>
      <c r="BG712" s="193">
        <f t="shared" si="26"/>
        <v>0</v>
      </c>
      <c r="BH712" s="193">
        <f t="shared" si="27"/>
        <v>0</v>
      </c>
      <c r="BI712" s="193">
        <f t="shared" si="28"/>
        <v>0</v>
      </c>
      <c r="BJ712" s="24" t="s">
        <v>77</v>
      </c>
      <c r="BK712" s="193">
        <f t="shared" si="29"/>
        <v>0</v>
      </c>
      <c r="BL712" s="24" t="s">
        <v>277</v>
      </c>
      <c r="BM712" s="24" t="s">
        <v>1512</v>
      </c>
    </row>
    <row r="713" spans="2:51" s="12" customFormat="1" ht="13.5">
      <c r="B713" s="198"/>
      <c r="D713" s="208" t="s">
        <v>217</v>
      </c>
      <c r="E713" s="217" t="s">
        <v>5</v>
      </c>
      <c r="F713" s="218" t="s">
        <v>1513</v>
      </c>
      <c r="H713" s="219">
        <v>22</v>
      </c>
      <c r="I713" s="203"/>
      <c r="L713" s="198"/>
      <c r="M713" s="204"/>
      <c r="N713" s="205"/>
      <c r="O713" s="205"/>
      <c r="P713" s="205"/>
      <c r="Q713" s="205"/>
      <c r="R713" s="205"/>
      <c r="S713" s="205"/>
      <c r="T713" s="206"/>
      <c r="AT713" s="200" t="s">
        <v>217</v>
      </c>
      <c r="AU713" s="200" t="s">
        <v>79</v>
      </c>
      <c r="AV713" s="12" t="s">
        <v>79</v>
      </c>
      <c r="AW713" s="12" t="s">
        <v>33</v>
      </c>
      <c r="AX713" s="12" t="s">
        <v>77</v>
      </c>
      <c r="AY713" s="200" t="s">
        <v>161</v>
      </c>
    </row>
    <row r="714" spans="2:65" s="1" customFormat="1" ht="22.5" customHeight="1">
      <c r="B714" s="181"/>
      <c r="C714" s="234" t="s">
        <v>1514</v>
      </c>
      <c r="D714" s="234" t="s">
        <v>513</v>
      </c>
      <c r="E714" s="235" t="s">
        <v>1515</v>
      </c>
      <c r="F714" s="236" t="s">
        <v>1516</v>
      </c>
      <c r="G714" s="237" t="s">
        <v>416</v>
      </c>
      <c r="H714" s="238">
        <v>5</v>
      </c>
      <c r="I714" s="239"/>
      <c r="J714" s="240">
        <f aca="true" t="shared" si="30" ref="J714:J742">ROUND(I714*H714,2)</f>
        <v>0</v>
      </c>
      <c r="K714" s="236" t="s">
        <v>5</v>
      </c>
      <c r="L714" s="241"/>
      <c r="M714" s="242" t="s">
        <v>5</v>
      </c>
      <c r="N714" s="243" t="s">
        <v>40</v>
      </c>
      <c r="O714" s="42"/>
      <c r="P714" s="191">
        <f aca="true" t="shared" si="31" ref="P714:P742">O714*H714</f>
        <v>0</v>
      </c>
      <c r="Q714" s="191">
        <v>0</v>
      </c>
      <c r="R714" s="191">
        <f aca="true" t="shared" si="32" ref="R714:R742">Q714*H714</f>
        <v>0</v>
      </c>
      <c r="S714" s="191">
        <v>0</v>
      </c>
      <c r="T714" s="192">
        <f aca="true" t="shared" si="33" ref="T714:T742">S714*H714</f>
        <v>0</v>
      </c>
      <c r="AR714" s="24" t="s">
        <v>1073</v>
      </c>
      <c r="AT714" s="24" t="s">
        <v>513</v>
      </c>
      <c r="AU714" s="24" t="s">
        <v>79</v>
      </c>
      <c r="AY714" s="24" t="s">
        <v>161</v>
      </c>
      <c r="BE714" s="193">
        <f aca="true" t="shared" si="34" ref="BE714:BE742">IF(N714="základní",J714,0)</f>
        <v>0</v>
      </c>
      <c r="BF714" s="193">
        <f aca="true" t="shared" si="35" ref="BF714:BF742">IF(N714="snížená",J714,0)</f>
        <v>0</v>
      </c>
      <c r="BG714" s="193">
        <f aca="true" t="shared" si="36" ref="BG714:BG742">IF(N714="zákl. přenesená",J714,0)</f>
        <v>0</v>
      </c>
      <c r="BH714" s="193">
        <f aca="true" t="shared" si="37" ref="BH714:BH742">IF(N714="sníž. přenesená",J714,0)</f>
        <v>0</v>
      </c>
      <c r="BI714" s="193">
        <f aca="true" t="shared" si="38" ref="BI714:BI742">IF(N714="nulová",J714,0)</f>
        <v>0</v>
      </c>
      <c r="BJ714" s="24" t="s">
        <v>77</v>
      </c>
      <c r="BK714" s="193">
        <f aca="true" t="shared" si="39" ref="BK714:BK742">ROUND(I714*H714,2)</f>
        <v>0</v>
      </c>
      <c r="BL714" s="24" t="s">
        <v>277</v>
      </c>
      <c r="BM714" s="24" t="s">
        <v>1517</v>
      </c>
    </row>
    <row r="715" spans="2:65" s="1" customFormat="1" ht="22.5" customHeight="1">
      <c r="B715" s="181"/>
      <c r="C715" s="182" t="s">
        <v>1518</v>
      </c>
      <c r="D715" s="182" t="s">
        <v>165</v>
      </c>
      <c r="E715" s="183" t="s">
        <v>1519</v>
      </c>
      <c r="F715" s="184" t="s">
        <v>1520</v>
      </c>
      <c r="G715" s="185" t="s">
        <v>416</v>
      </c>
      <c r="H715" s="186">
        <v>2</v>
      </c>
      <c r="I715" s="187"/>
      <c r="J715" s="188">
        <f t="shared" si="30"/>
        <v>0</v>
      </c>
      <c r="K715" s="184" t="s">
        <v>169</v>
      </c>
      <c r="L715" s="41"/>
      <c r="M715" s="189" t="s">
        <v>5</v>
      </c>
      <c r="N715" s="190" t="s">
        <v>40</v>
      </c>
      <c r="O715" s="42"/>
      <c r="P715" s="191">
        <f t="shared" si="31"/>
        <v>0</v>
      </c>
      <c r="Q715" s="191">
        <v>0.00025</v>
      </c>
      <c r="R715" s="191">
        <f t="shared" si="32"/>
        <v>0.0005</v>
      </c>
      <c r="S715" s="191">
        <v>0</v>
      </c>
      <c r="T715" s="192">
        <f t="shared" si="33"/>
        <v>0</v>
      </c>
      <c r="AR715" s="24" t="s">
        <v>277</v>
      </c>
      <c r="AT715" s="24" t="s">
        <v>165</v>
      </c>
      <c r="AU715" s="24" t="s">
        <v>79</v>
      </c>
      <c r="AY715" s="24" t="s">
        <v>161</v>
      </c>
      <c r="BE715" s="193">
        <f t="shared" si="34"/>
        <v>0</v>
      </c>
      <c r="BF715" s="193">
        <f t="shared" si="35"/>
        <v>0</v>
      </c>
      <c r="BG715" s="193">
        <f t="shared" si="36"/>
        <v>0</v>
      </c>
      <c r="BH715" s="193">
        <f t="shared" si="37"/>
        <v>0</v>
      </c>
      <c r="BI715" s="193">
        <f t="shared" si="38"/>
        <v>0</v>
      </c>
      <c r="BJ715" s="24" t="s">
        <v>77</v>
      </c>
      <c r="BK715" s="193">
        <f t="shared" si="39"/>
        <v>0</v>
      </c>
      <c r="BL715" s="24" t="s">
        <v>277</v>
      </c>
      <c r="BM715" s="24" t="s">
        <v>1521</v>
      </c>
    </row>
    <row r="716" spans="2:65" s="1" customFormat="1" ht="31.5" customHeight="1">
      <c r="B716" s="181"/>
      <c r="C716" s="234" t="s">
        <v>1522</v>
      </c>
      <c r="D716" s="234" t="s">
        <v>513</v>
      </c>
      <c r="E716" s="235" t="s">
        <v>1523</v>
      </c>
      <c r="F716" s="236" t="s">
        <v>1524</v>
      </c>
      <c r="G716" s="237" t="s">
        <v>416</v>
      </c>
      <c r="H716" s="238">
        <v>2</v>
      </c>
      <c r="I716" s="239"/>
      <c r="J716" s="240">
        <f t="shared" si="30"/>
        <v>0</v>
      </c>
      <c r="K716" s="236" t="s">
        <v>5</v>
      </c>
      <c r="L716" s="241"/>
      <c r="M716" s="242" t="s">
        <v>5</v>
      </c>
      <c r="N716" s="243" t="s">
        <v>40</v>
      </c>
      <c r="O716" s="42"/>
      <c r="P716" s="191">
        <f t="shared" si="31"/>
        <v>0</v>
      </c>
      <c r="Q716" s="191">
        <v>0.0093</v>
      </c>
      <c r="R716" s="191">
        <f t="shared" si="32"/>
        <v>0.0186</v>
      </c>
      <c r="S716" s="191">
        <v>0</v>
      </c>
      <c r="T716" s="192">
        <f t="shared" si="33"/>
        <v>0</v>
      </c>
      <c r="AR716" s="24" t="s">
        <v>1073</v>
      </c>
      <c r="AT716" s="24" t="s">
        <v>513</v>
      </c>
      <c r="AU716" s="24" t="s">
        <v>79</v>
      </c>
      <c r="AY716" s="24" t="s">
        <v>161</v>
      </c>
      <c r="BE716" s="193">
        <f t="shared" si="34"/>
        <v>0</v>
      </c>
      <c r="BF716" s="193">
        <f t="shared" si="35"/>
        <v>0</v>
      </c>
      <c r="BG716" s="193">
        <f t="shared" si="36"/>
        <v>0</v>
      </c>
      <c r="BH716" s="193">
        <f t="shared" si="37"/>
        <v>0</v>
      </c>
      <c r="BI716" s="193">
        <f t="shared" si="38"/>
        <v>0</v>
      </c>
      <c r="BJ716" s="24" t="s">
        <v>77</v>
      </c>
      <c r="BK716" s="193">
        <f t="shared" si="39"/>
        <v>0</v>
      </c>
      <c r="BL716" s="24" t="s">
        <v>277</v>
      </c>
      <c r="BM716" s="24" t="s">
        <v>1525</v>
      </c>
    </row>
    <row r="717" spans="2:65" s="1" customFormat="1" ht="22.5" customHeight="1">
      <c r="B717" s="181"/>
      <c r="C717" s="182" t="s">
        <v>1526</v>
      </c>
      <c r="D717" s="182" t="s">
        <v>165</v>
      </c>
      <c r="E717" s="183" t="s">
        <v>1527</v>
      </c>
      <c r="F717" s="184" t="s">
        <v>1528</v>
      </c>
      <c r="G717" s="185" t="s">
        <v>416</v>
      </c>
      <c r="H717" s="186">
        <v>16</v>
      </c>
      <c r="I717" s="187"/>
      <c r="J717" s="188">
        <f t="shared" si="30"/>
        <v>0</v>
      </c>
      <c r="K717" s="184" t="s">
        <v>169</v>
      </c>
      <c r="L717" s="41"/>
      <c r="M717" s="189" t="s">
        <v>5</v>
      </c>
      <c r="N717" s="190" t="s">
        <v>40</v>
      </c>
      <c r="O717" s="42"/>
      <c r="P717" s="191">
        <f t="shared" si="31"/>
        <v>0</v>
      </c>
      <c r="Q717" s="191">
        <v>0</v>
      </c>
      <c r="R717" s="191">
        <f t="shared" si="32"/>
        <v>0</v>
      </c>
      <c r="S717" s="191">
        <v>0</v>
      </c>
      <c r="T717" s="192">
        <f t="shared" si="33"/>
        <v>0</v>
      </c>
      <c r="AR717" s="24" t="s">
        <v>277</v>
      </c>
      <c r="AT717" s="24" t="s">
        <v>165</v>
      </c>
      <c r="AU717" s="24" t="s">
        <v>79</v>
      </c>
      <c r="AY717" s="24" t="s">
        <v>161</v>
      </c>
      <c r="BE717" s="193">
        <f t="shared" si="34"/>
        <v>0</v>
      </c>
      <c r="BF717" s="193">
        <f t="shared" si="35"/>
        <v>0</v>
      </c>
      <c r="BG717" s="193">
        <f t="shared" si="36"/>
        <v>0</v>
      </c>
      <c r="BH717" s="193">
        <f t="shared" si="37"/>
        <v>0</v>
      </c>
      <c r="BI717" s="193">
        <f t="shared" si="38"/>
        <v>0</v>
      </c>
      <c r="BJ717" s="24" t="s">
        <v>77</v>
      </c>
      <c r="BK717" s="193">
        <f t="shared" si="39"/>
        <v>0</v>
      </c>
      <c r="BL717" s="24" t="s">
        <v>277</v>
      </c>
      <c r="BM717" s="24" t="s">
        <v>1529</v>
      </c>
    </row>
    <row r="718" spans="2:65" s="1" customFormat="1" ht="22.5" customHeight="1">
      <c r="B718" s="181"/>
      <c r="C718" s="234" t="s">
        <v>1530</v>
      </c>
      <c r="D718" s="234" t="s">
        <v>513</v>
      </c>
      <c r="E718" s="235" t="s">
        <v>1531</v>
      </c>
      <c r="F718" s="236" t="s">
        <v>1532</v>
      </c>
      <c r="G718" s="237" t="s">
        <v>416</v>
      </c>
      <c r="H718" s="238">
        <v>4</v>
      </c>
      <c r="I718" s="239"/>
      <c r="J718" s="240">
        <f t="shared" si="30"/>
        <v>0</v>
      </c>
      <c r="K718" s="236" t="s">
        <v>5</v>
      </c>
      <c r="L718" s="241"/>
      <c r="M718" s="242" t="s">
        <v>5</v>
      </c>
      <c r="N718" s="243" t="s">
        <v>40</v>
      </c>
      <c r="O718" s="42"/>
      <c r="P718" s="191">
        <f t="shared" si="31"/>
        <v>0</v>
      </c>
      <c r="Q718" s="191">
        <v>0.033</v>
      </c>
      <c r="R718" s="191">
        <f t="shared" si="32"/>
        <v>0.132</v>
      </c>
      <c r="S718" s="191">
        <v>0</v>
      </c>
      <c r="T718" s="192">
        <f t="shared" si="33"/>
        <v>0</v>
      </c>
      <c r="AR718" s="24" t="s">
        <v>1073</v>
      </c>
      <c r="AT718" s="24" t="s">
        <v>513</v>
      </c>
      <c r="AU718" s="24" t="s">
        <v>79</v>
      </c>
      <c r="AY718" s="24" t="s">
        <v>161</v>
      </c>
      <c r="BE718" s="193">
        <f t="shared" si="34"/>
        <v>0</v>
      </c>
      <c r="BF718" s="193">
        <f t="shared" si="35"/>
        <v>0</v>
      </c>
      <c r="BG718" s="193">
        <f t="shared" si="36"/>
        <v>0</v>
      </c>
      <c r="BH718" s="193">
        <f t="shared" si="37"/>
        <v>0</v>
      </c>
      <c r="BI718" s="193">
        <f t="shared" si="38"/>
        <v>0</v>
      </c>
      <c r="BJ718" s="24" t="s">
        <v>77</v>
      </c>
      <c r="BK718" s="193">
        <f t="shared" si="39"/>
        <v>0</v>
      </c>
      <c r="BL718" s="24" t="s">
        <v>277</v>
      </c>
      <c r="BM718" s="24" t="s">
        <v>1533</v>
      </c>
    </row>
    <row r="719" spans="2:65" s="1" customFormat="1" ht="22.5" customHeight="1">
      <c r="B719" s="181"/>
      <c r="C719" s="234" t="s">
        <v>1534</v>
      </c>
      <c r="D719" s="234" t="s">
        <v>513</v>
      </c>
      <c r="E719" s="235" t="s">
        <v>1535</v>
      </c>
      <c r="F719" s="236" t="s">
        <v>1536</v>
      </c>
      <c r="G719" s="237" t="s">
        <v>416</v>
      </c>
      <c r="H719" s="238">
        <v>10</v>
      </c>
      <c r="I719" s="239"/>
      <c r="J719" s="240">
        <f t="shared" si="30"/>
        <v>0</v>
      </c>
      <c r="K719" s="236" t="s">
        <v>5</v>
      </c>
      <c r="L719" s="241"/>
      <c r="M719" s="242" t="s">
        <v>5</v>
      </c>
      <c r="N719" s="243" t="s">
        <v>40</v>
      </c>
      <c r="O719" s="42"/>
      <c r="P719" s="191">
        <f t="shared" si="31"/>
        <v>0</v>
      </c>
      <c r="Q719" s="191">
        <v>0.038</v>
      </c>
      <c r="R719" s="191">
        <f t="shared" si="32"/>
        <v>0.38</v>
      </c>
      <c r="S719" s="191">
        <v>0</v>
      </c>
      <c r="T719" s="192">
        <f t="shared" si="33"/>
        <v>0</v>
      </c>
      <c r="AR719" s="24" t="s">
        <v>1073</v>
      </c>
      <c r="AT719" s="24" t="s">
        <v>513</v>
      </c>
      <c r="AU719" s="24" t="s">
        <v>79</v>
      </c>
      <c r="AY719" s="24" t="s">
        <v>161</v>
      </c>
      <c r="BE719" s="193">
        <f t="shared" si="34"/>
        <v>0</v>
      </c>
      <c r="BF719" s="193">
        <f t="shared" si="35"/>
        <v>0</v>
      </c>
      <c r="BG719" s="193">
        <f t="shared" si="36"/>
        <v>0</v>
      </c>
      <c r="BH719" s="193">
        <f t="shared" si="37"/>
        <v>0</v>
      </c>
      <c r="BI719" s="193">
        <f t="shared" si="38"/>
        <v>0</v>
      </c>
      <c r="BJ719" s="24" t="s">
        <v>77</v>
      </c>
      <c r="BK719" s="193">
        <f t="shared" si="39"/>
        <v>0</v>
      </c>
      <c r="BL719" s="24" t="s">
        <v>277</v>
      </c>
      <c r="BM719" s="24" t="s">
        <v>1537</v>
      </c>
    </row>
    <row r="720" spans="2:65" s="1" customFormat="1" ht="22.5" customHeight="1">
      <c r="B720" s="181"/>
      <c r="C720" s="234" t="s">
        <v>1538</v>
      </c>
      <c r="D720" s="234" t="s">
        <v>513</v>
      </c>
      <c r="E720" s="235" t="s">
        <v>1539</v>
      </c>
      <c r="F720" s="236" t="s">
        <v>1540</v>
      </c>
      <c r="G720" s="237" t="s">
        <v>416</v>
      </c>
      <c r="H720" s="238">
        <v>1</v>
      </c>
      <c r="I720" s="239"/>
      <c r="J720" s="240">
        <f t="shared" si="30"/>
        <v>0</v>
      </c>
      <c r="K720" s="236" t="s">
        <v>5</v>
      </c>
      <c r="L720" s="241"/>
      <c r="M720" s="242" t="s">
        <v>5</v>
      </c>
      <c r="N720" s="243" t="s">
        <v>40</v>
      </c>
      <c r="O720" s="42"/>
      <c r="P720" s="191">
        <f t="shared" si="31"/>
        <v>0</v>
      </c>
      <c r="Q720" s="191">
        <v>0.029</v>
      </c>
      <c r="R720" s="191">
        <f t="shared" si="32"/>
        <v>0.029</v>
      </c>
      <c r="S720" s="191">
        <v>0</v>
      </c>
      <c r="T720" s="192">
        <f t="shared" si="33"/>
        <v>0</v>
      </c>
      <c r="AR720" s="24" t="s">
        <v>1073</v>
      </c>
      <c r="AT720" s="24" t="s">
        <v>513</v>
      </c>
      <c r="AU720" s="24" t="s">
        <v>79</v>
      </c>
      <c r="AY720" s="24" t="s">
        <v>161</v>
      </c>
      <c r="BE720" s="193">
        <f t="shared" si="34"/>
        <v>0</v>
      </c>
      <c r="BF720" s="193">
        <f t="shared" si="35"/>
        <v>0</v>
      </c>
      <c r="BG720" s="193">
        <f t="shared" si="36"/>
        <v>0</v>
      </c>
      <c r="BH720" s="193">
        <f t="shared" si="37"/>
        <v>0</v>
      </c>
      <c r="BI720" s="193">
        <f t="shared" si="38"/>
        <v>0</v>
      </c>
      <c r="BJ720" s="24" t="s">
        <v>77</v>
      </c>
      <c r="BK720" s="193">
        <f t="shared" si="39"/>
        <v>0</v>
      </c>
      <c r="BL720" s="24" t="s">
        <v>277</v>
      </c>
      <c r="BM720" s="24" t="s">
        <v>1541</v>
      </c>
    </row>
    <row r="721" spans="2:65" s="1" customFormat="1" ht="22.5" customHeight="1">
      <c r="B721" s="181"/>
      <c r="C721" s="234" t="s">
        <v>1542</v>
      </c>
      <c r="D721" s="234" t="s">
        <v>513</v>
      </c>
      <c r="E721" s="235" t="s">
        <v>1543</v>
      </c>
      <c r="F721" s="236" t="s">
        <v>1544</v>
      </c>
      <c r="G721" s="237" t="s">
        <v>416</v>
      </c>
      <c r="H721" s="238">
        <v>1</v>
      </c>
      <c r="I721" s="239"/>
      <c r="J721" s="240">
        <f t="shared" si="30"/>
        <v>0</v>
      </c>
      <c r="K721" s="236" t="s">
        <v>169</v>
      </c>
      <c r="L721" s="241"/>
      <c r="M721" s="242" t="s">
        <v>5</v>
      </c>
      <c r="N721" s="243" t="s">
        <v>40</v>
      </c>
      <c r="O721" s="42"/>
      <c r="P721" s="191">
        <f t="shared" si="31"/>
        <v>0</v>
      </c>
      <c r="Q721" s="191">
        <v>0.038</v>
      </c>
      <c r="R721" s="191">
        <f t="shared" si="32"/>
        <v>0.038</v>
      </c>
      <c r="S721" s="191">
        <v>0</v>
      </c>
      <c r="T721" s="192">
        <f t="shared" si="33"/>
        <v>0</v>
      </c>
      <c r="AR721" s="24" t="s">
        <v>1073</v>
      </c>
      <c r="AT721" s="24" t="s">
        <v>513</v>
      </c>
      <c r="AU721" s="24" t="s">
        <v>79</v>
      </c>
      <c r="AY721" s="24" t="s">
        <v>161</v>
      </c>
      <c r="BE721" s="193">
        <f t="shared" si="34"/>
        <v>0</v>
      </c>
      <c r="BF721" s="193">
        <f t="shared" si="35"/>
        <v>0</v>
      </c>
      <c r="BG721" s="193">
        <f t="shared" si="36"/>
        <v>0</v>
      </c>
      <c r="BH721" s="193">
        <f t="shared" si="37"/>
        <v>0</v>
      </c>
      <c r="BI721" s="193">
        <f t="shared" si="38"/>
        <v>0</v>
      </c>
      <c r="BJ721" s="24" t="s">
        <v>77</v>
      </c>
      <c r="BK721" s="193">
        <f t="shared" si="39"/>
        <v>0</v>
      </c>
      <c r="BL721" s="24" t="s">
        <v>277</v>
      </c>
      <c r="BM721" s="24" t="s">
        <v>1545</v>
      </c>
    </row>
    <row r="722" spans="2:65" s="1" customFormat="1" ht="31.5" customHeight="1">
      <c r="B722" s="181"/>
      <c r="C722" s="182" t="s">
        <v>1546</v>
      </c>
      <c r="D722" s="182" t="s">
        <v>165</v>
      </c>
      <c r="E722" s="183" t="s">
        <v>1547</v>
      </c>
      <c r="F722" s="184" t="s">
        <v>1548</v>
      </c>
      <c r="G722" s="185" t="s">
        <v>416</v>
      </c>
      <c r="H722" s="186">
        <v>4</v>
      </c>
      <c r="I722" s="187"/>
      <c r="J722" s="188">
        <f t="shared" si="30"/>
        <v>0</v>
      </c>
      <c r="K722" s="184" t="s">
        <v>169</v>
      </c>
      <c r="L722" s="41"/>
      <c r="M722" s="189" t="s">
        <v>5</v>
      </c>
      <c r="N722" s="190" t="s">
        <v>40</v>
      </c>
      <c r="O722" s="42"/>
      <c r="P722" s="191">
        <f t="shared" si="31"/>
        <v>0</v>
      </c>
      <c r="Q722" s="191">
        <v>0</v>
      </c>
      <c r="R722" s="191">
        <f t="shared" si="32"/>
        <v>0</v>
      </c>
      <c r="S722" s="191">
        <v>0</v>
      </c>
      <c r="T722" s="192">
        <f t="shared" si="33"/>
        <v>0</v>
      </c>
      <c r="AR722" s="24" t="s">
        <v>277</v>
      </c>
      <c r="AT722" s="24" t="s">
        <v>165</v>
      </c>
      <c r="AU722" s="24" t="s">
        <v>79</v>
      </c>
      <c r="AY722" s="24" t="s">
        <v>161</v>
      </c>
      <c r="BE722" s="193">
        <f t="shared" si="34"/>
        <v>0</v>
      </c>
      <c r="BF722" s="193">
        <f t="shared" si="35"/>
        <v>0</v>
      </c>
      <c r="BG722" s="193">
        <f t="shared" si="36"/>
        <v>0</v>
      </c>
      <c r="BH722" s="193">
        <f t="shared" si="37"/>
        <v>0</v>
      </c>
      <c r="BI722" s="193">
        <f t="shared" si="38"/>
        <v>0</v>
      </c>
      <c r="BJ722" s="24" t="s">
        <v>77</v>
      </c>
      <c r="BK722" s="193">
        <f t="shared" si="39"/>
        <v>0</v>
      </c>
      <c r="BL722" s="24" t="s">
        <v>277</v>
      </c>
      <c r="BM722" s="24" t="s">
        <v>1549</v>
      </c>
    </row>
    <row r="723" spans="2:65" s="1" customFormat="1" ht="22.5" customHeight="1">
      <c r="B723" s="181"/>
      <c r="C723" s="234" t="s">
        <v>1550</v>
      </c>
      <c r="D723" s="234" t="s">
        <v>513</v>
      </c>
      <c r="E723" s="235" t="s">
        <v>1551</v>
      </c>
      <c r="F723" s="236" t="s">
        <v>1552</v>
      </c>
      <c r="G723" s="237" t="s">
        <v>416</v>
      </c>
      <c r="H723" s="238">
        <v>1</v>
      </c>
      <c r="I723" s="239"/>
      <c r="J723" s="240">
        <f t="shared" si="30"/>
        <v>0</v>
      </c>
      <c r="K723" s="236" t="s">
        <v>5</v>
      </c>
      <c r="L723" s="241"/>
      <c r="M723" s="242" t="s">
        <v>5</v>
      </c>
      <c r="N723" s="243" t="s">
        <v>40</v>
      </c>
      <c r="O723" s="42"/>
      <c r="P723" s="191">
        <f t="shared" si="31"/>
        <v>0</v>
      </c>
      <c r="Q723" s="191">
        <v>0.06</v>
      </c>
      <c r="R723" s="191">
        <f t="shared" si="32"/>
        <v>0.06</v>
      </c>
      <c r="S723" s="191">
        <v>0</v>
      </c>
      <c r="T723" s="192">
        <f t="shared" si="33"/>
        <v>0</v>
      </c>
      <c r="AR723" s="24" t="s">
        <v>1073</v>
      </c>
      <c r="AT723" s="24" t="s">
        <v>513</v>
      </c>
      <c r="AU723" s="24" t="s">
        <v>79</v>
      </c>
      <c r="AY723" s="24" t="s">
        <v>161</v>
      </c>
      <c r="BE723" s="193">
        <f t="shared" si="34"/>
        <v>0</v>
      </c>
      <c r="BF723" s="193">
        <f t="shared" si="35"/>
        <v>0</v>
      </c>
      <c r="BG723" s="193">
        <f t="shared" si="36"/>
        <v>0</v>
      </c>
      <c r="BH723" s="193">
        <f t="shared" si="37"/>
        <v>0</v>
      </c>
      <c r="BI723" s="193">
        <f t="shared" si="38"/>
        <v>0</v>
      </c>
      <c r="BJ723" s="24" t="s">
        <v>77</v>
      </c>
      <c r="BK723" s="193">
        <f t="shared" si="39"/>
        <v>0</v>
      </c>
      <c r="BL723" s="24" t="s">
        <v>277</v>
      </c>
      <c r="BM723" s="24" t="s">
        <v>1553</v>
      </c>
    </row>
    <row r="724" spans="2:65" s="1" customFormat="1" ht="22.5" customHeight="1">
      <c r="B724" s="181"/>
      <c r="C724" s="234" t="s">
        <v>1554</v>
      </c>
      <c r="D724" s="234" t="s">
        <v>513</v>
      </c>
      <c r="E724" s="235" t="s">
        <v>1555</v>
      </c>
      <c r="F724" s="236" t="s">
        <v>1556</v>
      </c>
      <c r="G724" s="237" t="s">
        <v>416</v>
      </c>
      <c r="H724" s="238">
        <v>1</v>
      </c>
      <c r="I724" s="239"/>
      <c r="J724" s="240">
        <f t="shared" si="30"/>
        <v>0</v>
      </c>
      <c r="K724" s="236" t="s">
        <v>5</v>
      </c>
      <c r="L724" s="241"/>
      <c r="M724" s="242" t="s">
        <v>5</v>
      </c>
      <c r="N724" s="243" t="s">
        <v>40</v>
      </c>
      <c r="O724" s="42"/>
      <c r="P724" s="191">
        <f t="shared" si="31"/>
        <v>0</v>
      </c>
      <c r="Q724" s="191">
        <v>0.043</v>
      </c>
      <c r="R724" s="191">
        <f t="shared" si="32"/>
        <v>0.043</v>
      </c>
      <c r="S724" s="191">
        <v>0</v>
      </c>
      <c r="T724" s="192">
        <f t="shared" si="33"/>
        <v>0</v>
      </c>
      <c r="AR724" s="24" t="s">
        <v>1073</v>
      </c>
      <c r="AT724" s="24" t="s">
        <v>513</v>
      </c>
      <c r="AU724" s="24" t="s">
        <v>79</v>
      </c>
      <c r="AY724" s="24" t="s">
        <v>161</v>
      </c>
      <c r="BE724" s="193">
        <f t="shared" si="34"/>
        <v>0</v>
      </c>
      <c r="BF724" s="193">
        <f t="shared" si="35"/>
        <v>0</v>
      </c>
      <c r="BG724" s="193">
        <f t="shared" si="36"/>
        <v>0</v>
      </c>
      <c r="BH724" s="193">
        <f t="shared" si="37"/>
        <v>0</v>
      </c>
      <c r="BI724" s="193">
        <f t="shared" si="38"/>
        <v>0</v>
      </c>
      <c r="BJ724" s="24" t="s">
        <v>77</v>
      </c>
      <c r="BK724" s="193">
        <f t="shared" si="39"/>
        <v>0</v>
      </c>
      <c r="BL724" s="24" t="s">
        <v>277</v>
      </c>
      <c r="BM724" s="24" t="s">
        <v>1557</v>
      </c>
    </row>
    <row r="725" spans="2:65" s="1" customFormat="1" ht="22.5" customHeight="1">
      <c r="B725" s="181"/>
      <c r="C725" s="234" t="s">
        <v>1558</v>
      </c>
      <c r="D725" s="234" t="s">
        <v>513</v>
      </c>
      <c r="E725" s="235" t="s">
        <v>1559</v>
      </c>
      <c r="F725" s="236" t="s">
        <v>1560</v>
      </c>
      <c r="G725" s="237" t="s">
        <v>416</v>
      </c>
      <c r="H725" s="238">
        <v>1</v>
      </c>
      <c r="I725" s="239"/>
      <c r="J725" s="240">
        <f t="shared" si="30"/>
        <v>0</v>
      </c>
      <c r="K725" s="236" t="s">
        <v>5</v>
      </c>
      <c r="L725" s="241"/>
      <c r="M725" s="242" t="s">
        <v>5</v>
      </c>
      <c r="N725" s="243" t="s">
        <v>40</v>
      </c>
      <c r="O725" s="42"/>
      <c r="P725" s="191">
        <f t="shared" si="31"/>
        <v>0</v>
      </c>
      <c r="Q725" s="191">
        <v>0.043</v>
      </c>
      <c r="R725" s="191">
        <f t="shared" si="32"/>
        <v>0.043</v>
      </c>
      <c r="S725" s="191">
        <v>0</v>
      </c>
      <c r="T725" s="192">
        <f t="shared" si="33"/>
        <v>0</v>
      </c>
      <c r="AR725" s="24" t="s">
        <v>1073</v>
      </c>
      <c r="AT725" s="24" t="s">
        <v>513</v>
      </c>
      <c r="AU725" s="24" t="s">
        <v>79</v>
      </c>
      <c r="AY725" s="24" t="s">
        <v>161</v>
      </c>
      <c r="BE725" s="193">
        <f t="shared" si="34"/>
        <v>0</v>
      </c>
      <c r="BF725" s="193">
        <f t="shared" si="35"/>
        <v>0</v>
      </c>
      <c r="BG725" s="193">
        <f t="shared" si="36"/>
        <v>0</v>
      </c>
      <c r="BH725" s="193">
        <f t="shared" si="37"/>
        <v>0</v>
      </c>
      <c r="BI725" s="193">
        <f t="shared" si="38"/>
        <v>0</v>
      </c>
      <c r="BJ725" s="24" t="s">
        <v>77</v>
      </c>
      <c r="BK725" s="193">
        <f t="shared" si="39"/>
        <v>0</v>
      </c>
      <c r="BL725" s="24" t="s">
        <v>277</v>
      </c>
      <c r="BM725" s="24" t="s">
        <v>1561</v>
      </c>
    </row>
    <row r="726" spans="2:65" s="1" customFormat="1" ht="22.5" customHeight="1">
      <c r="B726" s="181"/>
      <c r="C726" s="234" t="s">
        <v>1562</v>
      </c>
      <c r="D726" s="234" t="s">
        <v>513</v>
      </c>
      <c r="E726" s="235" t="s">
        <v>1563</v>
      </c>
      <c r="F726" s="236" t="s">
        <v>1564</v>
      </c>
      <c r="G726" s="237" t="s">
        <v>416</v>
      </c>
      <c r="H726" s="238">
        <v>1</v>
      </c>
      <c r="I726" s="239"/>
      <c r="J726" s="240">
        <f t="shared" si="30"/>
        <v>0</v>
      </c>
      <c r="K726" s="236" t="s">
        <v>5</v>
      </c>
      <c r="L726" s="241"/>
      <c r="M726" s="242" t="s">
        <v>5</v>
      </c>
      <c r="N726" s="243" t="s">
        <v>40</v>
      </c>
      <c r="O726" s="42"/>
      <c r="P726" s="191">
        <f t="shared" si="31"/>
        <v>0</v>
      </c>
      <c r="Q726" s="191">
        <v>0.043</v>
      </c>
      <c r="R726" s="191">
        <f t="shared" si="32"/>
        <v>0.043</v>
      </c>
      <c r="S726" s="191">
        <v>0</v>
      </c>
      <c r="T726" s="192">
        <f t="shared" si="33"/>
        <v>0</v>
      </c>
      <c r="AR726" s="24" t="s">
        <v>1073</v>
      </c>
      <c r="AT726" s="24" t="s">
        <v>513</v>
      </c>
      <c r="AU726" s="24" t="s">
        <v>79</v>
      </c>
      <c r="AY726" s="24" t="s">
        <v>161</v>
      </c>
      <c r="BE726" s="193">
        <f t="shared" si="34"/>
        <v>0</v>
      </c>
      <c r="BF726" s="193">
        <f t="shared" si="35"/>
        <v>0</v>
      </c>
      <c r="BG726" s="193">
        <f t="shared" si="36"/>
        <v>0</v>
      </c>
      <c r="BH726" s="193">
        <f t="shared" si="37"/>
        <v>0</v>
      </c>
      <c r="BI726" s="193">
        <f t="shared" si="38"/>
        <v>0</v>
      </c>
      <c r="BJ726" s="24" t="s">
        <v>77</v>
      </c>
      <c r="BK726" s="193">
        <f t="shared" si="39"/>
        <v>0</v>
      </c>
      <c r="BL726" s="24" t="s">
        <v>277</v>
      </c>
      <c r="BM726" s="24" t="s">
        <v>1565</v>
      </c>
    </row>
    <row r="727" spans="2:65" s="1" customFormat="1" ht="22.5" customHeight="1">
      <c r="B727" s="181"/>
      <c r="C727" s="182" t="s">
        <v>1566</v>
      </c>
      <c r="D727" s="182" t="s">
        <v>165</v>
      </c>
      <c r="E727" s="183" t="s">
        <v>1567</v>
      </c>
      <c r="F727" s="184" t="s">
        <v>1568</v>
      </c>
      <c r="G727" s="185" t="s">
        <v>416</v>
      </c>
      <c r="H727" s="186">
        <v>6</v>
      </c>
      <c r="I727" s="187"/>
      <c r="J727" s="188">
        <f t="shared" si="30"/>
        <v>0</v>
      </c>
      <c r="K727" s="184" t="s">
        <v>169</v>
      </c>
      <c r="L727" s="41"/>
      <c r="M727" s="189" t="s">
        <v>5</v>
      </c>
      <c r="N727" s="190" t="s">
        <v>40</v>
      </c>
      <c r="O727" s="42"/>
      <c r="P727" s="191">
        <f t="shared" si="31"/>
        <v>0</v>
      </c>
      <c r="Q727" s="191">
        <v>0</v>
      </c>
      <c r="R727" s="191">
        <f t="shared" si="32"/>
        <v>0</v>
      </c>
      <c r="S727" s="191">
        <v>0</v>
      </c>
      <c r="T727" s="192">
        <f t="shared" si="33"/>
        <v>0</v>
      </c>
      <c r="AR727" s="24" t="s">
        <v>277</v>
      </c>
      <c r="AT727" s="24" t="s">
        <v>165</v>
      </c>
      <c r="AU727" s="24" t="s">
        <v>79</v>
      </c>
      <c r="AY727" s="24" t="s">
        <v>161</v>
      </c>
      <c r="BE727" s="193">
        <f t="shared" si="34"/>
        <v>0</v>
      </c>
      <c r="BF727" s="193">
        <f t="shared" si="35"/>
        <v>0</v>
      </c>
      <c r="BG727" s="193">
        <f t="shared" si="36"/>
        <v>0</v>
      </c>
      <c r="BH727" s="193">
        <f t="shared" si="37"/>
        <v>0</v>
      </c>
      <c r="BI727" s="193">
        <f t="shared" si="38"/>
        <v>0</v>
      </c>
      <c r="BJ727" s="24" t="s">
        <v>77</v>
      </c>
      <c r="BK727" s="193">
        <f t="shared" si="39"/>
        <v>0</v>
      </c>
      <c r="BL727" s="24" t="s">
        <v>277</v>
      </c>
      <c r="BM727" s="24" t="s">
        <v>1569</v>
      </c>
    </row>
    <row r="728" spans="2:65" s="1" customFormat="1" ht="22.5" customHeight="1">
      <c r="B728" s="181"/>
      <c r="C728" s="234" t="s">
        <v>1570</v>
      </c>
      <c r="D728" s="234" t="s">
        <v>513</v>
      </c>
      <c r="E728" s="235" t="s">
        <v>1571</v>
      </c>
      <c r="F728" s="236" t="s">
        <v>1572</v>
      </c>
      <c r="G728" s="237" t="s">
        <v>416</v>
      </c>
      <c r="H728" s="238">
        <v>1</v>
      </c>
      <c r="I728" s="239"/>
      <c r="J728" s="240">
        <f t="shared" si="30"/>
        <v>0</v>
      </c>
      <c r="K728" s="236" t="s">
        <v>5</v>
      </c>
      <c r="L728" s="241"/>
      <c r="M728" s="242" t="s">
        <v>5</v>
      </c>
      <c r="N728" s="243" t="s">
        <v>40</v>
      </c>
      <c r="O728" s="42"/>
      <c r="P728" s="191">
        <f t="shared" si="31"/>
        <v>0</v>
      </c>
      <c r="Q728" s="191">
        <v>0.065</v>
      </c>
      <c r="R728" s="191">
        <f t="shared" si="32"/>
        <v>0.065</v>
      </c>
      <c r="S728" s="191">
        <v>0</v>
      </c>
      <c r="T728" s="192">
        <f t="shared" si="33"/>
        <v>0</v>
      </c>
      <c r="AR728" s="24" t="s">
        <v>1073</v>
      </c>
      <c r="AT728" s="24" t="s">
        <v>513</v>
      </c>
      <c r="AU728" s="24" t="s">
        <v>79</v>
      </c>
      <c r="AY728" s="24" t="s">
        <v>161</v>
      </c>
      <c r="BE728" s="193">
        <f t="shared" si="34"/>
        <v>0</v>
      </c>
      <c r="BF728" s="193">
        <f t="shared" si="35"/>
        <v>0</v>
      </c>
      <c r="BG728" s="193">
        <f t="shared" si="36"/>
        <v>0</v>
      </c>
      <c r="BH728" s="193">
        <f t="shared" si="37"/>
        <v>0</v>
      </c>
      <c r="BI728" s="193">
        <f t="shared" si="38"/>
        <v>0</v>
      </c>
      <c r="BJ728" s="24" t="s">
        <v>77</v>
      </c>
      <c r="BK728" s="193">
        <f t="shared" si="39"/>
        <v>0</v>
      </c>
      <c r="BL728" s="24" t="s">
        <v>277</v>
      </c>
      <c r="BM728" s="24" t="s">
        <v>1573</v>
      </c>
    </row>
    <row r="729" spans="2:65" s="1" customFormat="1" ht="22.5" customHeight="1">
      <c r="B729" s="181"/>
      <c r="C729" s="234" t="s">
        <v>1574</v>
      </c>
      <c r="D729" s="234" t="s">
        <v>513</v>
      </c>
      <c r="E729" s="235" t="s">
        <v>1575</v>
      </c>
      <c r="F729" s="236" t="s">
        <v>1576</v>
      </c>
      <c r="G729" s="237" t="s">
        <v>416</v>
      </c>
      <c r="H729" s="238">
        <v>3</v>
      </c>
      <c r="I729" s="239"/>
      <c r="J729" s="240">
        <f t="shared" si="30"/>
        <v>0</v>
      </c>
      <c r="K729" s="236" t="s">
        <v>5</v>
      </c>
      <c r="L729" s="241"/>
      <c r="M729" s="242" t="s">
        <v>5</v>
      </c>
      <c r="N729" s="243" t="s">
        <v>40</v>
      </c>
      <c r="O729" s="42"/>
      <c r="P729" s="191">
        <f t="shared" si="31"/>
        <v>0</v>
      </c>
      <c r="Q729" s="191">
        <v>0.065</v>
      </c>
      <c r="R729" s="191">
        <f t="shared" si="32"/>
        <v>0.195</v>
      </c>
      <c r="S729" s="191">
        <v>0</v>
      </c>
      <c r="T729" s="192">
        <f t="shared" si="33"/>
        <v>0</v>
      </c>
      <c r="AR729" s="24" t="s">
        <v>1073</v>
      </c>
      <c r="AT729" s="24" t="s">
        <v>513</v>
      </c>
      <c r="AU729" s="24" t="s">
        <v>79</v>
      </c>
      <c r="AY729" s="24" t="s">
        <v>161</v>
      </c>
      <c r="BE729" s="193">
        <f t="shared" si="34"/>
        <v>0</v>
      </c>
      <c r="BF729" s="193">
        <f t="shared" si="35"/>
        <v>0</v>
      </c>
      <c r="BG729" s="193">
        <f t="shared" si="36"/>
        <v>0</v>
      </c>
      <c r="BH729" s="193">
        <f t="shared" si="37"/>
        <v>0</v>
      </c>
      <c r="BI729" s="193">
        <f t="shared" si="38"/>
        <v>0</v>
      </c>
      <c r="BJ729" s="24" t="s">
        <v>77</v>
      </c>
      <c r="BK729" s="193">
        <f t="shared" si="39"/>
        <v>0</v>
      </c>
      <c r="BL729" s="24" t="s">
        <v>277</v>
      </c>
      <c r="BM729" s="24" t="s">
        <v>1577</v>
      </c>
    </row>
    <row r="730" spans="2:65" s="1" customFormat="1" ht="22.5" customHeight="1">
      <c r="B730" s="181"/>
      <c r="C730" s="234" t="s">
        <v>1578</v>
      </c>
      <c r="D730" s="234" t="s">
        <v>513</v>
      </c>
      <c r="E730" s="235" t="s">
        <v>1579</v>
      </c>
      <c r="F730" s="236" t="s">
        <v>1580</v>
      </c>
      <c r="G730" s="237" t="s">
        <v>416</v>
      </c>
      <c r="H730" s="238">
        <v>1</v>
      </c>
      <c r="I730" s="239"/>
      <c r="J730" s="240">
        <f t="shared" si="30"/>
        <v>0</v>
      </c>
      <c r="K730" s="236" t="s">
        <v>5</v>
      </c>
      <c r="L730" s="241"/>
      <c r="M730" s="242" t="s">
        <v>5</v>
      </c>
      <c r="N730" s="243" t="s">
        <v>40</v>
      </c>
      <c r="O730" s="42"/>
      <c r="P730" s="191">
        <f t="shared" si="31"/>
        <v>0</v>
      </c>
      <c r="Q730" s="191">
        <v>0.065</v>
      </c>
      <c r="R730" s="191">
        <f t="shared" si="32"/>
        <v>0.065</v>
      </c>
      <c r="S730" s="191">
        <v>0</v>
      </c>
      <c r="T730" s="192">
        <f t="shared" si="33"/>
        <v>0</v>
      </c>
      <c r="AR730" s="24" t="s">
        <v>1073</v>
      </c>
      <c r="AT730" s="24" t="s">
        <v>513</v>
      </c>
      <c r="AU730" s="24" t="s">
        <v>79</v>
      </c>
      <c r="AY730" s="24" t="s">
        <v>161</v>
      </c>
      <c r="BE730" s="193">
        <f t="shared" si="34"/>
        <v>0</v>
      </c>
      <c r="BF730" s="193">
        <f t="shared" si="35"/>
        <v>0</v>
      </c>
      <c r="BG730" s="193">
        <f t="shared" si="36"/>
        <v>0</v>
      </c>
      <c r="BH730" s="193">
        <f t="shared" si="37"/>
        <v>0</v>
      </c>
      <c r="BI730" s="193">
        <f t="shared" si="38"/>
        <v>0</v>
      </c>
      <c r="BJ730" s="24" t="s">
        <v>77</v>
      </c>
      <c r="BK730" s="193">
        <f t="shared" si="39"/>
        <v>0</v>
      </c>
      <c r="BL730" s="24" t="s">
        <v>277</v>
      </c>
      <c r="BM730" s="24" t="s">
        <v>1581</v>
      </c>
    </row>
    <row r="731" spans="2:65" s="1" customFormat="1" ht="22.5" customHeight="1">
      <c r="B731" s="181"/>
      <c r="C731" s="234" t="s">
        <v>1582</v>
      </c>
      <c r="D731" s="234" t="s">
        <v>513</v>
      </c>
      <c r="E731" s="235" t="s">
        <v>1583</v>
      </c>
      <c r="F731" s="236" t="s">
        <v>1584</v>
      </c>
      <c r="G731" s="237" t="s">
        <v>416</v>
      </c>
      <c r="H731" s="238">
        <v>1</v>
      </c>
      <c r="I731" s="239"/>
      <c r="J731" s="240">
        <f t="shared" si="30"/>
        <v>0</v>
      </c>
      <c r="K731" s="236" t="s">
        <v>5</v>
      </c>
      <c r="L731" s="241"/>
      <c r="M731" s="242" t="s">
        <v>5</v>
      </c>
      <c r="N731" s="243" t="s">
        <v>40</v>
      </c>
      <c r="O731" s="42"/>
      <c r="P731" s="191">
        <f t="shared" si="31"/>
        <v>0</v>
      </c>
      <c r="Q731" s="191">
        <v>0.065</v>
      </c>
      <c r="R731" s="191">
        <f t="shared" si="32"/>
        <v>0.065</v>
      </c>
      <c r="S731" s="191">
        <v>0</v>
      </c>
      <c r="T731" s="192">
        <f t="shared" si="33"/>
        <v>0</v>
      </c>
      <c r="AR731" s="24" t="s">
        <v>1073</v>
      </c>
      <c r="AT731" s="24" t="s">
        <v>513</v>
      </c>
      <c r="AU731" s="24" t="s">
        <v>79</v>
      </c>
      <c r="AY731" s="24" t="s">
        <v>161</v>
      </c>
      <c r="BE731" s="193">
        <f t="shared" si="34"/>
        <v>0</v>
      </c>
      <c r="BF731" s="193">
        <f t="shared" si="35"/>
        <v>0</v>
      </c>
      <c r="BG731" s="193">
        <f t="shared" si="36"/>
        <v>0</v>
      </c>
      <c r="BH731" s="193">
        <f t="shared" si="37"/>
        <v>0</v>
      </c>
      <c r="BI731" s="193">
        <f t="shared" si="38"/>
        <v>0</v>
      </c>
      <c r="BJ731" s="24" t="s">
        <v>77</v>
      </c>
      <c r="BK731" s="193">
        <f t="shared" si="39"/>
        <v>0</v>
      </c>
      <c r="BL731" s="24" t="s">
        <v>277</v>
      </c>
      <c r="BM731" s="24" t="s">
        <v>1585</v>
      </c>
    </row>
    <row r="732" spans="2:65" s="1" customFormat="1" ht="22.5" customHeight="1">
      <c r="B732" s="181"/>
      <c r="C732" s="182" t="s">
        <v>1586</v>
      </c>
      <c r="D732" s="182" t="s">
        <v>165</v>
      </c>
      <c r="E732" s="183" t="s">
        <v>1587</v>
      </c>
      <c r="F732" s="184" t="s">
        <v>1588</v>
      </c>
      <c r="G732" s="185" t="s">
        <v>416</v>
      </c>
      <c r="H732" s="186">
        <v>10</v>
      </c>
      <c r="I732" s="187"/>
      <c r="J732" s="188">
        <f t="shared" si="30"/>
        <v>0</v>
      </c>
      <c r="K732" s="184" t="s">
        <v>169</v>
      </c>
      <c r="L732" s="41"/>
      <c r="M732" s="189" t="s">
        <v>5</v>
      </c>
      <c r="N732" s="190" t="s">
        <v>40</v>
      </c>
      <c r="O732" s="42"/>
      <c r="P732" s="191">
        <f t="shared" si="31"/>
        <v>0</v>
      </c>
      <c r="Q732" s="191">
        <v>0</v>
      </c>
      <c r="R732" s="191">
        <f t="shared" si="32"/>
        <v>0</v>
      </c>
      <c r="S732" s="191">
        <v>0</v>
      </c>
      <c r="T732" s="192">
        <f t="shared" si="33"/>
        <v>0</v>
      </c>
      <c r="AR732" s="24" t="s">
        <v>277</v>
      </c>
      <c r="AT732" s="24" t="s">
        <v>165</v>
      </c>
      <c r="AU732" s="24" t="s">
        <v>79</v>
      </c>
      <c r="AY732" s="24" t="s">
        <v>161</v>
      </c>
      <c r="BE732" s="193">
        <f t="shared" si="34"/>
        <v>0</v>
      </c>
      <c r="BF732" s="193">
        <f t="shared" si="35"/>
        <v>0</v>
      </c>
      <c r="BG732" s="193">
        <f t="shared" si="36"/>
        <v>0</v>
      </c>
      <c r="BH732" s="193">
        <f t="shared" si="37"/>
        <v>0</v>
      </c>
      <c r="BI732" s="193">
        <f t="shared" si="38"/>
        <v>0</v>
      </c>
      <c r="BJ732" s="24" t="s">
        <v>77</v>
      </c>
      <c r="BK732" s="193">
        <f t="shared" si="39"/>
        <v>0</v>
      </c>
      <c r="BL732" s="24" t="s">
        <v>277</v>
      </c>
      <c r="BM732" s="24" t="s">
        <v>1589</v>
      </c>
    </row>
    <row r="733" spans="2:65" s="1" customFormat="1" ht="22.5" customHeight="1">
      <c r="B733" s="181"/>
      <c r="C733" s="234" t="s">
        <v>1590</v>
      </c>
      <c r="D733" s="234" t="s">
        <v>513</v>
      </c>
      <c r="E733" s="235" t="s">
        <v>1591</v>
      </c>
      <c r="F733" s="236" t="s">
        <v>1592</v>
      </c>
      <c r="G733" s="237" t="s">
        <v>416</v>
      </c>
      <c r="H733" s="238">
        <v>9</v>
      </c>
      <c r="I733" s="239"/>
      <c r="J733" s="240">
        <f t="shared" si="30"/>
        <v>0</v>
      </c>
      <c r="K733" s="236" t="s">
        <v>169</v>
      </c>
      <c r="L733" s="241"/>
      <c r="M733" s="242" t="s">
        <v>5</v>
      </c>
      <c r="N733" s="243" t="s">
        <v>40</v>
      </c>
      <c r="O733" s="42"/>
      <c r="P733" s="191">
        <f t="shared" si="31"/>
        <v>0</v>
      </c>
      <c r="Q733" s="191">
        <v>0.024</v>
      </c>
      <c r="R733" s="191">
        <f t="shared" si="32"/>
        <v>0.216</v>
      </c>
      <c r="S733" s="191">
        <v>0</v>
      </c>
      <c r="T733" s="192">
        <f t="shared" si="33"/>
        <v>0</v>
      </c>
      <c r="AR733" s="24" t="s">
        <v>1073</v>
      </c>
      <c r="AT733" s="24" t="s">
        <v>513</v>
      </c>
      <c r="AU733" s="24" t="s">
        <v>79</v>
      </c>
      <c r="AY733" s="24" t="s">
        <v>161</v>
      </c>
      <c r="BE733" s="193">
        <f t="shared" si="34"/>
        <v>0</v>
      </c>
      <c r="BF733" s="193">
        <f t="shared" si="35"/>
        <v>0</v>
      </c>
      <c r="BG733" s="193">
        <f t="shared" si="36"/>
        <v>0</v>
      </c>
      <c r="BH733" s="193">
        <f t="shared" si="37"/>
        <v>0</v>
      </c>
      <c r="BI733" s="193">
        <f t="shared" si="38"/>
        <v>0</v>
      </c>
      <c r="BJ733" s="24" t="s">
        <v>77</v>
      </c>
      <c r="BK733" s="193">
        <f t="shared" si="39"/>
        <v>0</v>
      </c>
      <c r="BL733" s="24" t="s">
        <v>277</v>
      </c>
      <c r="BM733" s="24" t="s">
        <v>1593</v>
      </c>
    </row>
    <row r="734" spans="2:65" s="1" customFormat="1" ht="22.5" customHeight="1">
      <c r="B734" s="181"/>
      <c r="C734" s="234" t="s">
        <v>1594</v>
      </c>
      <c r="D734" s="234" t="s">
        <v>513</v>
      </c>
      <c r="E734" s="235" t="s">
        <v>1595</v>
      </c>
      <c r="F734" s="236" t="s">
        <v>1596</v>
      </c>
      <c r="G734" s="237" t="s">
        <v>416</v>
      </c>
      <c r="H734" s="238">
        <v>1</v>
      </c>
      <c r="I734" s="239"/>
      <c r="J734" s="240">
        <f t="shared" si="30"/>
        <v>0</v>
      </c>
      <c r="K734" s="236" t="s">
        <v>169</v>
      </c>
      <c r="L734" s="241"/>
      <c r="M734" s="242" t="s">
        <v>5</v>
      </c>
      <c r="N734" s="243" t="s">
        <v>40</v>
      </c>
      <c r="O734" s="42"/>
      <c r="P734" s="191">
        <f t="shared" si="31"/>
        <v>0</v>
      </c>
      <c r="Q734" s="191">
        <v>0.013</v>
      </c>
      <c r="R734" s="191">
        <f t="shared" si="32"/>
        <v>0.013</v>
      </c>
      <c r="S734" s="191">
        <v>0</v>
      </c>
      <c r="T734" s="192">
        <f t="shared" si="33"/>
        <v>0</v>
      </c>
      <c r="AR734" s="24" t="s">
        <v>1073</v>
      </c>
      <c r="AT734" s="24" t="s">
        <v>513</v>
      </c>
      <c r="AU734" s="24" t="s">
        <v>79</v>
      </c>
      <c r="AY734" s="24" t="s">
        <v>161</v>
      </c>
      <c r="BE734" s="193">
        <f t="shared" si="34"/>
        <v>0</v>
      </c>
      <c r="BF734" s="193">
        <f t="shared" si="35"/>
        <v>0</v>
      </c>
      <c r="BG734" s="193">
        <f t="shared" si="36"/>
        <v>0</v>
      </c>
      <c r="BH734" s="193">
        <f t="shared" si="37"/>
        <v>0</v>
      </c>
      <c r="BI734" s="193">
        <f t="shared" si="38"/>
        <v>0</v>
      </c>
      <c r="BJ734" s="24" t="s">
        <v>77</v>
      </c>
      <c r="BK734" s="193">
        <f t="shared" si="39"/>
        <v>0</v>
      </c>
      <c r="BL734" s="24" t="s">
        <v>277</v>
      </c>
      <c r="BM734" s="24" t="s">
        <v>1597</v>
      </c>
    </row>
    <row r="735" spans="2:65" s="1" customFormat="1" ht="22.5" customHeight="1">
      <c r="B735" s="181"/>
      <c r="C735" s="182" t="s">
        <v>1598</v>
      </c>
      <c r="D735" s="182" t="s">
        <v>165</v>
      </c>
      <c r="E735" s="183" t="s">
        <v>1599</v>
      </c>
      <c r="F735" s="184" t="s">
        <v>1600</v>
      </c>
      <c r="G735" s="185" t="s">
        <v>416</v>
      </c>
      <c r="H735" s="186">
        <v>2</v>
      </c>
      <c r="I735" s="187"/>
      <c r="J735" s="188">
        <f t="shared" si="30"/>
        <v>0</v>
      </c>
      <c r="K735" s="184" t="s">
        <v>169</v>
      </c>
      <c r="L735" s="41"/>
      <c r="M735" s="189" t="s">
        <v>5</v>
      </c>
      <c r="N735" s="190" t="s">
        <v>40</v>
      </c>
      <c r="O735" s="42"/>
      <c r="P735" s="191">
        <f t="shared" si="31"/>
        <v>0</v>
      </c>
      <c r="Q735" s="191">
        <v>0.00087</v>
      </c>
      <c r="R735" s="191">
        <f t="shared" si="32"/>
        <v>0.00174</v>
      </c>
      <c r="S735" s="191">
        <v>0</v>
      </c>
      <c r="T735" s="192">
        <f t="shared" si="33"/>
        <v>0</v>
      </c>
      <c r="AR735" s="24" t="s">
        <v>277</v>
      </c>
      <c r="AT735" s="24" t="s">
        <v>165</v>
      </c>
      <c r="AU735" s="24" t="s">
        <v>79</v>
      </c>
      <c r="AY735" s="24" t="s">
        <v>161</v>
      </c>
      <c r="BE735" s="193">
        <f t="shared" si="34"/>
        <v>0</v>
      </c>
      <c r="BF735" s="193">
        <f t="shared" si="35"/>
        <v>0</v>
      </c>
      <c r="BG735" s="193">
        <f t="shared" si="36"/>
        <v>0</v>
      </c>
      <c r="BH735" s="193">
        <f t="shared" si="37"/>
        <v>0</v>
      </c>
      <c r="BI735" s="193">
        <f t="shared" si="38"/>
        <v>0</v>
      </c>
      <c r="BJ735" s="24" t="s">
        <v>77</v>
      </c>
      <c r="BK735" s="193">
        <f t="shared" si="39"/>
        <v>0</v>
      </c>
      <c r="BL735" s="24" t="s">
        <v>277</v>
      </c>
      <c r="BM735" s="24" t="s">
        <v>1601</v>
      </c>
    </row>
    <row r="736" spans="2:65" s="1" customFormat="1" ht="22.5" customHeight="1">
      <c r="B736" s="181"/>
      <c r="C736" s="234" t="s">
        <v>1602</v>
      </c>
      <c r="D736" s="234" t="s">
        <v>513</v>
      </c>
      <c r="E736" s="235" t="s">
        <v>1603</v>
      </c>
      <c r="F736" s="236" t="s">
        <v>1604</v>
      </c>
      <c r="G736" s="237" t="s">
        <v>416</v>
      </c>
      <c r="H736" s="238">
        <v>2</v>
      </c>
      <c r="I736" s="239"/>
      <c r="J736" s="240">
        <f t="shared" si="30"/>
        <v>0</v>
      </c>
      <c r="K736" s="236" t="s">
        <v>5</v>
      </c>
      <c r="L736" s="241"/>
      <c r="M736" s="242" t="s">
        <v>5</v>
      </c>
      <c r="N736" s="243" t="s">
        <v>40</v>
      </c>
      <c r="O736" s="42"/>
      <c r="P736" s="191">
        <f t="shared" si="31"/>
        <v>0</v>
      </c>
      <c r="Q736" s="191">
        <v>0.037</v>
      </c>
      <c r="R736" s="191">
        <f t="shared" si="32"/>
        <v>0.074</v>
      </c>
      <c r="S736" s="191">
        <v>0</v>
      </c>
      <c r="T736" s="192">
        <f t="shared" si="33"/>
        <v>0</v>
      </c>
      <c r="AR736" s="24" t="s">
        <v>1073</v>
      </c>
      <c r="AT736" s="24" t="s">
        <v>513</v>
      </c>
      <c r="AU736" s="24" t="s">
        <v>79</v>
      </c>
      <c r="AY736" s="24" t="s">
        <v>161</v>
      </c>
      <c r="BE736" s="193">
        <f t="shared" si="34"/>
        <v>0</v>
      </c>
      <c r="BF736" s="193">
        <f t="shared" si="35"/>
        <v>0</v>
      </c>
      <c r="BG736" s="193">
        <f t="shared" si="36"/>
        <v>0</v>
      </c>
      <c r="BH736" s="193">
        <f t="shared" si="37"/>
        <v>0</v>
      </c>
      <c r="BI736" s="193">
        <f t="shared" si="38"/>
        <v>0</v>
      </c>
      <c r="BJ736" s="24" t="s">
        <v>77</v>
      </c>
      <c r="BK736" s="193">
        <f t="shared" si="39"/>
        <v>0</v>
      </c>
      <c r="BL736" s="24" t="s">
        <v>277</v>
      </c>
      <c r="BM736" s="24" t="s">
        <v>1605</v>
      </c>
    </row>
    <row r="737" spans="2:65" s="1" customFormat="1" ht="22.5" customHeight="1">
      <c r="B737" s="181"/>
      <c r="C737" s="182" t="s">
        <v>1606</v>
      </c>
      <c r="D737" s="182" t="s">
        <v>165</v>
      </c>
      <c r="E737" s="183" t="s">
        <v>1607</v>
      </c>
      <c r="F737" s="184" t="s">
        <v>1608</v>
      </c>
      <c r="G737" s="185" t="s">
        <v>416</v>
      </c>
      <c r="H737" s="186">
        <v>2</v>
      </c>
      <c r="I737" s="187"/>
      <c r="J737" s="188">
        <f t="shared" si="30"/>
        <v>0</v>
      </c>
      <c r="K737" s="184" t="s">
        <v>169</v>
      </c>
      <c r="L737" s="41"/>
      <c r="M737" s="189" t="s">
        <v>5</v>
      </c>
      <c r="N737" s="190" t="s">
        <v>40</v>
      </c>
      <c r="O737" s="42"/>
      <c r="P737" s="191">
        <f t="shared" si="31"/>
        <v>0</v>
      </c>
      <c r="Q737" s="191">
        <v>0.00081</v>
      </c>
      <c r="R737" s="191">
        <f t="shared" si="32"/>
        <v>0.00162</v>
      </c>
      <c r="S737" s="191">
        <v>0</v>
      </c>
      <c r="T737" s="192">
        <f t="shared" si="33"/>
        <v>0</v>
      </c>
      <c r="AR737" s="24" t="s">
        <v>277</v>
      </c>
      <c r="AT737" s="24" t="s">
        <v>165</v>
      </c>
      <c r="AU737" s="24" t="s">
        <v>79</v>
      </c>
      <c r="AY737" s="24" t="s">
        <v>161</v>
      </c>
      <c r="BE737" s="193">
        <f t="shared" si="34"/>
        <v>0</v>
      </c>
      <c r="BF737" s="193">
        <f t="shared" si="35"/>
        <v>0</v>
      </c>
      <c r="BG737" s="193">
        <f t="shared" si="36"/>
        <v>0</v>
      </c>
      <c r="BH737" s="193">
        <f t="shared" si="37"/>
        <v>0</v>
      </c>
      <c r="BI737" s="193">
        <f t="shared" si="38"/>
        <v>0</v>
      </c>
      <c r="BJ737" s="24" t="s">
        <v>77</v>
      </c>
      <c r="BK737" s="193">
        <f t="shared" si="39"/>
        <v>0</v>
      </c>
      <c r="BL737" s="24" t="s">
        <v>277</v>
      </c>
      <c r="BM737" s="24" t="s">
        <v>1609</v>
      </c>
    </row>
    <row r="738" spans="2:65" s="1" customFormat="1" ht="22.5" customHeight="1">
      <c r="B738" s="181"/>
      <c r="C738" s="234" t="s">
        <v>1610</v>
      </c>
      <c r="D738" s="234" t="s">
        <v>513</v>
      </c>
      <c r="E738" s="235" t="s">
        <v>1611</v>
      </c>
      <c r="F738" s="236" t="s">
        <v>1612</v>
      </c>
      <c r="G738" s="237" t="s">
        <v>416</v>
      </c>
      <c r="H738" s="238">
        <v>2</v>
      </c>
      <c r="I738" s="239"/>
      <c r="J738" s="240">
        <f t="shared" si="30"/>
        <v>0</v>
      </c>
      <c r="K738" s="236" t="s">
        <v>5</v>
      </c>
      <c r="L738" s="241"/>
      <c r="M738" s="242" t="s">
        <v>5</v>
      </c>
      <c r="N738" s="243" t="s">
        <v>40</v>
      </c>
      <c r="O738" s="42"/>
      <c r="P738" s="191">
        <f t="shared" si="31"/>
        <v>0</v>
      </c>
      <c r="Q738" s="191">
        <v>0</v>
      </c>
      <c r="R738" s="191">
        <f t="shared" si="32"/>
        <v>0</v>
      </c>
      <c r="S738" s="191">
        <v>0</v>
      </c>
      <c r="T738" s="192">
        <f t="shared" si="33"/>
        <v>0</v>
      </c>
      <c r="AR738" s="24" t="s">
        <v>1073</v>
      </c>
      <c r="AT738" s="24" t="s">
        <v>513</v>
      </c>
      <c r="AU738" s="24" t="s">
        <v>79</v>
      </c>
      <c r="AY738" s="24" t="s">
        <v>161</v>
      </c>
      <c r="BE738" s="193">
        <f t="shared" si="34"/>
        <v>0</v>
      </c>
      <c r="BF738" s="193">
        <f t="shared" si="35"/>
        <v>0</v>
      </c>
      <c r="BG738" s="193">
        <f t="shared" si="36"/>
        <v>0</v>
      </c>
      <c r="BH738" s="193">
        <f t="shared" si="37"/>
        <v>0</v>
      </c>
      <c r="BI738" s="193">
        <f t="shared" si="38"/>
        <v>0</v>
      </c>
      <c r="BJ738" s="24" t="s">
        <v>77</v>
      </c>
      <c r="BK738" s="193">
        <f t="shared" si="39"/>
        <v>0</v>
      </c>
      <c r="BL738" s="24" t="s">
        <v>277</v>
      </c>
      <c r="BM738" s="24" t="s">
        <v>1613</v>
      </c>
    </row>
    <row r="739" spans="2:65" s="1" customFormat="1" ht="22.5" customHeight="1">
      <c r="B739" s="181"/>
      <c r="C739" s="182" t="s">
        <v>1614</v>
      </c>
      <c r="D739" s="182" t="s">
        <v>165</v>
      </c>
      <c r="E739" s="183" t="s">
        <v>1615</v>
      </c>
      <c r="F739" s="184" t="s">
        <v>1616</v>
      </c>
      <c r="G739" s="185" t="s">
        <v>416</v>
      </c>
      <c r="H739" s="186">
        <v>10</v>
      </c>
      <c r="I739" s="187"/>
      <c r="J739" s="188">
        <f t="shared" si="30"/>
        <v>0</v>
      </c>
      <c r="K739" s="184" t="s">
        <v>169</v>
      </c>
      <c r="L739" s="41"/>
      <c r="M739" s="189" t="s">
        <v>5</v>
      </c>
      <c r="N739" s="190" t="s">
        <v>40</v>
      </c>
      <c r="O739" s="42"/>
      <c r="P739" s="191">
        <f t="shared" si="31"/>
        <v>0</v>
      </c>
      <c r="Q739" s="191">
        <v>0.00045</v>
      </c>
      <c r="R739" s="191">
        <f t="shared" si="32"/>
        <v>0.0045</v>
      </c>
      <c r="S739" s="191">
        <v>0</v>
      </c>
      <c r="T739" s="192">
        <f t="shared" si="33"/>
        <v>0</v>
      </c>
      <c r="AR739" s="24" t="s">
        <v>277</v>
      </c>
      <c r="AT739" s="24" t="s">
        <v>165</v>
      </c>
      <c r="AU739" s="24" t="s">
        <v>79</v>
      </c>
      <c r="AY739" s="24" t="s">
        <v>161</v>
      </c>
      <c r="BE739" s="193">
        <f t="shared" si="34"/>
        <v>0</v>
      </c>
      <c r="BF739" s="193">
        <f t="shared" si="35"/>
        <v>0</v>
      </c>
      <c r="BG739" s="193">
        <f t="shared" si="36"/>
        <v>0</v>
      </c>
      <c r="BH739" s="193">
        <f t="shared" si="37"/>
        <v>0</v>
      </c>
      <c r="BI739" s="193">
        <f t="shared" si="38"/>
        <v>0</v>
      </c>
      <c r="BJ739" s="24" t="s">
        <v>77</v>
      </c>
      <c r="BK739" s="193">
        <f t="shared" si="39"/>
        <v>0</v>
      </c>
      <c r="BL739" s="24" t="s">
        <v>277</v>
      </c>
      <c r="BM739" s="24" t="s">
        <v>1617</v>
      </c>
    </row>
    <row r="740" spans="2:65" s="1" customFormat="1" ht="22.5" customHeight="1">
      <c r="B740" s="181"/>
      <c r="C740" s="234" t="s">
        <v>1618</v>
      </c>
      <c r="D740" s="234" t="s">
        <v>513</v>
      </c>
      <c r="E740" s="235" t="s">
        <v>1619</v>
      </c>
      <c r="F740" s="236" t="s">
        <v>1620</v>
      </c>
      <c r="G740" s="237" t="s">
        <v>416</v>
      </c>
      <c r="H740" s="238">
        <v>9</v>
      </c>
      <c r="I740" s="239"/>
      <c r="J740" s="240">
        <f t="shared" si="30"/>
        <v>0</v>
      </c>
      <c r="K740" s="236" t="s">
        <v>169</v>
      </c>
      <c r="L740" s="241"/>
      <c r="M740" s="242" t="s">
        <v>5</v>
      </c>
      <c r="N740" s="243" t="s">
        <v>40</v>
      </c>
      <c r="O740" s="42"/>
      <c r="P740" s="191">
        <f t="shared" si="31"/>
        <v>0</v>
      </c>
      <c r="Q740" s="191">
        <v>0.016</v>
      </c>
      <c r="R740" s="191">
        <f t="shared" si="32"/>
        <v>0.14400000000000002</v>
      </c>
      <c r="S740" s="191">
        <v>0</v>
      </c>
      <c r="T740" s="192">
        <f t="shared" si="33"/>
        <v>0</v>
      </c>
      <c r="AR740" s="24" t="s">
        <v>1073</v>
      </c>
      <c r="AT740" s="24" t="s">
        <v>513</v>
      </c>
      <c r="AU740" s="24" t="s">
        <v>79</v>
      </c>
      <c r="AY740" s="24" t="s">
        <v>161</v>
      </c>
      <c r="BE740" s="193">
        <f t="shared" si="34"/>
        <v>0</v>
      </c>
      <c r="BF740" s="193">
        <f t="shared" si="35"/>
        <v>0</v>
      </c>
      <c r="BG740" s="193">
        <f t="shared" si="36"/>
        <v>0</v>
      </c>
      <c r="BH740" s="193">
        <f t="shared" si="37"/>
        <v>0</v>
      </c>
      <c r="BI740" s="193">
        <f t="shared" si="38"/>
        <v>0</v>
      </c>
      <c r="BJ740" s="24" t="s">
        <v>77</v>
      </c>
      <c r="BK740" s="193">
        <f t="shared" si="39"/>
        <v>0</v>
      </c>
      <c r="BL740" s="24" t="s">
        <v>277</v>
      </c>
      <c r="BM740" s="24" t="s">
        <v>1621</v>
      </c>
    </row>
    <row r="741" spans="2:65" s="1" customFormat="1" ht="22.5" customHeight="1">
      <c r="B741" s="181"/>
      <c r="C741" s="234" t="s">
        <v>1622</v>
      </c>
      <c r="D741" s="234" t="s">
        <v>513</v>
      </c>
      <c r="E741" s="235" t="s">
        <v>1623</v>
      </c>
      <c r="F741" s="236" t="s">
        <v>1624</v>
      </c>
      <c r="G741" s="237" t="s">
        <v>416</v>
      </c>
      <c r="H741" s="238">
        <v>1</v>
      </c>
      <c r="I741" s="239"/>
      <c r="J741" s="240">
        <f t="shared" si="30"/>
        <v>0</v>
      </c>
      <c r="K741" s="236" t="s">
        <v>5</v>
      </c>
      <c r="L741" s="241"/>
      <c r="M741" s="242" t="s">
        <v>5</v>
      </c>
      <c r="N741" s="243" t="s">
        <v>40</v>
      </c>
      <c r="O741" s="42"/>
      <c r="P741" s="191">
        <f t="shared" si="31"/>
        <v>0</v>
      </c>
      <c r="Q741" s="191">
        <v>0.016</v>
      </c>
      <c r="R741" s="191">
        <f t="shared" si="32"/>
        <v>0.016</v>
      </c>
      <c r="S741" s="191">
        <v>0</v>
      </c>
      <c r="T741" s="192">
        <f t="shared" si="33"/>
        <v>0</v>
      </c>
      <c r="AR741" s="24" t="s">
        <v>1073</v>
      </c>
      <c r="AT741" s="24" t="s">
        <v>513</v>
      </c>
      <c r="AU741" s="24" t="s">
        <v>79</v>
      </c>
      <c r="AY741" s="24" t="s">
        <v>161</v>
      </c>
      <c r="BE741" s="193">
        <f t="shared" si="34"/>
        <v>0</v>
      </c>
      <c r="BF741" s="193">
        <f t="shared" si="35"/>
        <v>0</v>
      </c>
      <c r="BG741" s="193">
        <f t="shared" si="36"/>
        <v>0</v>
      </c>
      <c r="BH741" s="193">
        <f t="shared" si="37"/>
        <v>0</v>
      </c>
      <c r="BI741" s="193">
        <f t="shared" si="38"/>
        <v>0</v>
      </c>
      <c r="BJ741" s="24" t="s">
        <v>77</v>
      </c>
      <c r="BK741" s="193">
        <f t="shared" si="39"/>
        <v>0</v>
      </c>
      <c r="BL741" s="24" t="s">
        <v>277</v>
      </c>
      <c r="BM741" s="24" t="s">
        <v>1625</v>
      </c>
    </row>
    <row r="742" spans="2:65" s="1" customFormat="1" ht="22.5" customHeight="1">
      <c r="B742" s="181"/>
      <c r="C742" s="182" t="s">
        <v>1626</v>
      </c>
      <c r="D742" s="182" t="s">
        <v>165</v>
      </c>
      <c r="E742" s="183" t="s">
        <v>1627</v>
      </c>
      <c r="F742" s="184" t="s">
        <v>1628</v>
      </c>
      <c r="G742" s="185" t="s">
        <v>416</v>
      </c>
      <c r="H742" s="186">
        <v>39</v>
      </c>
      <c r="I742" s="187"/>
      <c r="J742" s="188">
        <f t="shared" si="30"/>
        <v>0</v>
      </c>
      <c r="K742" s="184" t="s">
        <v>169</v>
      </c>
      <c r="L742" s="41"/>
      <c r="M742" s="189" t="s">
        <v>5</v>
      </c>
      <c r="N742" s="190" t="s">
        <v>40</v>
      </c>
      <c r="O742" s="42"/>
      <c r="P742" s="191">
        <f t="shared" si="31"/>
        <v>0</v>
      </c>
      <c r="Q742" s="191">
        <v>0</v>
      </c>
      <c r="R742" s="191">
        <f t="shared" si="32"/>
        <v>0</v>
      </c>
      <c r="S742" s="191">
        <v>0</v>
      </c>
      <c r="T742" s="192">
        <f t="shared" si="33"/>
        <v>0</v>
      </c>
      <c r="AR742" s="24" t="s">
        <v>277</v>
      </c>
      <c r="AT742" s="24" t="s">
        <v>165</v>
      </c>
      <c r="AU742" s="24" t="s">
        <v>79</v>
      </c>
      <c r="AY742" s="24" t="s">
        <v>161</v>
      </c>
      <c r="BE742" s="193">
        <f t="shared" si="34"/>
        <v>0</v>
      </c>
      <c r="BF742" s="193">
        <f t="shared" si="35"/>
        <v>0</v>
      </c>
      <c r="BG742" s="193">
        <f t="shared" si="36"/>
        <v>0</v>
      </c>
      <c r="BH742" s="193">
        <f t="shared" si="37"/>
        <v>0</v>
      </c>
      <c r="BI742" s="193">
        <f t="shared" si="38"/>
        <v>0</v>
      </c>
      <c r="BJ742" s="24" t="s">
        <v>77</v>
      </c>
      <c r="BK742" s="193">
        <f t="shared" si="39"/>
        <v>0</v>
      </c>
      <c r="BL742" s="24" t="s">
        <v>277</v>
      </c>
      <c r="BM742" s="24" t="s">
        <v>1629</v>
      </c>
    </row>
    <row r="743" spans="2:51" s="12" customFormat="1" ht="13.5">
      <c r="B743" s="198"/>
      <c r="D743" s="208" t="s">
        <v>217</v>
      </c>
      <c r="E743" s="217" t="s">
        <v>5</v>
      </c>
      <c r="F743" s="218" t="s">
        <v>1630</v>
      </c>
      <c r="H743" s="219">
        <v>39</v>
      </c>
      <c r="I743" s="203"/>
      <c r="L743" s="198"/>
      <c r="M743" s="204"/>
      <c r="N743" s="205"/>
      <c r="O743" s="205"/>
      <c r="P743" s="205"/>
      <c r="Q743" s="205"/>
      <c r="R743" s="205"/>
      <c r="S743" s="205"/>
      <c r="T743" s="206"/>
      <c r="AT743" s="200" t="s">
        <v>217</v>
      </c>
      <c r="AU743" s="200" t="s">
        <v>79</v>
      </c>
      <c r="AV743" s="12" t="s">
        <v>79</v>
      </c>
      <c r="AW743" s="12" t="s">
        <v>33</v>
      </c>
      <c r="AX743" s="12" t="s">
        <v>77</v>
      </c>
      <c r="AY743" s="200" t="s">
        <v>161</v>
      </c>
    </row>
    <row r="744" spans="2:65" s="1" customFormat="1" ht="22.5" customHeight="1">
      <c r="B744" s="181"/>
      <c r="C744" s="234" t="s">
        <v>1631</v>
      </c>
      <c r="D744" s="234" t="s">
        <v>513</v>
      </c>
      <c r="E744" s="235" t="s">
        <v>1632</v>
      </c>
      <c r="F744" s="236" t="s">
        <v>1633</v>
      </c>
      <c r="G744" s="237" t="s">
        <v>231</v>
      </c>
      <c r="H744" s="238">
        <v>73.37</v>
      </c>
      <c r="I744" s="239"/>
      <c r="J744" s="240">
        <f>ROUND(I744*H744,2)</f>
        <v>0</v>
      </c>
      <c r="K744" s="236" t="s">
        <v>5</v>
      </c>
      <c r="L744" s="241"/>
      <c r="M744" s="242" t="s">
        <v>5</v>
      </c>
      <c r="N744" s="243" t="s">
        <v>40</v>
      </c>
      <c r="O744" s="42"/>
      <c r="P744" s="191">
        <f>O744*H744</f>
        <v>0</v>
      </c>
      <c r="Q744" s="191">
        <v>0.004</v>
      </c>
      <c r="R744" s="191">
        <f>Q744*H744</f>
        <v>0.29348</v>
      </c>
      <c r="S744" s="191">
        <v>0</v>
      </c>
      <c r="T744" s="192">
        <f>S744*H744</f>
        <v>0</v>
      </c>
      <c r="AR744" s="24" t="s">
        <v>1073</v>
      </c>
      <c r="AT744" s="24" t="s">
        <v>513</v>
      </c>
      <c r="AU744" s="24" t="s">
        <v>79</v>
      </c>
      <c r="AY744" s="24" t="s">
        <v>161</v>
      </c>
      <c r="BE744" s="193">
        <f>IF(N744="základní",J744,0)</f>
        <v>0</v>
      </c>
      <c r="BF744" s="193">
        <f>IF(N744="snížená",J744,0)</f>
        <v>0</v>
      </c>
      <c r="BG744" s="193">
        <f>IF(N744="zákl. přenesená",J744,0)</f>
        <v>0</v>
      </c>
      <c r="BH744" s="193">
        <f>IF(N744="sníž. přenesená",J744,0)</f>
        <v>0</v>
      </c>
      <c r="BI744" s="193">
        <f>IF(N744="nulová",J744,0)</f>
        <v>0</v>
      </c>
      <c r="BJ744" s="24" t="s">
        <v>77</v>
      </c>
      <c r="BK744" s="193">
        <f>ROUND(I744*H744,2)</f>
        <v>0</v>
      </c>
      <c r="BL744" s="24" t="s">
        <v>277</v>
      </c>
      <c r="BM744" s="24" t="s">
        <v>1634</v>
      </c>
    </row>
    <row r="745" spans="2:51" s="12" customFormat="1" ht="13.5">
      <c r="B745" s="198"/>
      <c r="D745" s="208" t="s">
        <v>217</v>
      </c>
      <c r="E745" s="217" t="s">
        <v>5</v>
      </c>
      <c r="F745" s="218" t="s">
        <v>1635</v>
      </c>
      <c r="H745" s="219">
        <v>73.37</v>
      </c>
      <c r="I745" s="203"/>
      <c r="L745" s="198"/>
      <c r="M745" s="204"/>
      <c r="N745" s="205"/>
      <c r="O745" s="205"/>
      <c r="P745" s="205"/>
      <c r="Q745" s="205"/>
      <c r="R745" s="205"/>
      <c r="S745" s="205"/>
      <c r="T745" s="206"/>
      <c r="AT745" s="200" t="s">
        <v>217</v>
      </c>
      <c r="AU745" s="200" t="s">
        <v>79</v>
      </c>
      <c r="AV745" s="12" t="s">
        <v>79</v>
      </c>
      <c r="AW745" s="12" t="s">
        <v>33</v>
      </c>
      <c r="AX745" s="12" t="s">
        <v>77</v>
      </c>
      <c r="AY745" s="200" t="s">
        <v>161</v>
      </c>
    </row>
    <row r="746" spans="2:65" s="1" customFormat="1" ht="22.5" customHeight="1">
      <c r="B746" s="181"/>
      <c r="C746" s="234" t="s">
        <v>1636</v>
      </c>
      <c r="D746" s="234" t="s">
        <v>513</v>
      </c>
      <c r="E746" s="235" t="s">
        <v>1637</v>
      </c>
      <c r="F746" s="236" t="s">
        <v>1638</v>
      </c>
      <c r="G746" s="237" t="s">
        <v>416</v>
      </c>
      <c r="H746" s="238">
        <v>76</v>
      </c>
      <c r="I746" s="239"/>
      <c r="J746" s="240">
        <f>ROUND(I746*H746,2)</f>
        <v>0</v>
      </c>
      <c r="K746" s="236" t="s">
        <v>169</v>
      </c>
      <c r="L746" s="241"/>
      <c r="M746" s="242" t="s">
        <v>5</v>
      </c>
      <c r="N746" s="243" t="s">
        <v>40</v>
      </c>
      <c r="O746" s="42"/>
      <c r="P746" s="191">
        <f>O746*H746</f>
        <v>0</v>
      </c>
      <c r="Q746" s="191">
        <v>6E-05</v>
      </c>
      <c r="R746" s="191">
        <f>Q746*H746</f>
        <v>0.00456</v>
      </c>
      <c r="S746" s="191">
        <v>0</v>
      </c>
      <c r="T746" s="192">
        <f>S746*H746</f>
        <v>0</v>
      </c>
      <c r="AR746" s="24" t="s">
        <v>1073</v>
      </c>
      <c r="AT746" s="24" t="s">
        <v>513</v>
      </c>
      <c r="AU746" s="24" t="s">
        <v>79</v>
      </c>
      <c r="AY746" s="24" t="s">
        <v>161</v>
      </c>
      <c r="BE746" s="193">
        <f>IF(N746="základní",J746,0)</f>
        <v>0</v>
      </c>
      <c r="BF746" s="193">
        <f>IF(N746="snížená",J746,0)</f>
        <v>0</v>
      </c>
      <c r="BG746" s="193">
        <f>IF(N746="zákl. přenesená",J746,0)</f>
        <v>0</v>
      </c>
      <c r="BH746" s="193">
        <f>IF(N746="sníž. přenesená",J746,0)</f>
        <v>0</v>
      </c>
      <c r="BI746" s="193">
        <f>IF(N746="nulová",J746,0)</f>
        <v>0</v>
      </c>
      <c r="BJ746" s="24" t="s">
        <v>77</v>
      </c>
      <c r="BK746" s="193">
        <f>ROUND(I746*H746,2)</f>
        <v>0</v>
      </c>
      <c r="BL746" s="24" t="s">
        <v>277</v>
      </c>
      <c r="BM746" s="24" t="s">
        <v>1639</v>
      </c>
    </row>
    <row r="747" spans="2:51" s="12" customFormat="1" ht="13.5">
      <c r="B747" s="198"/>
      <c r="D747" s="208" t="s">
        <v>217</v>
      </c>
      <c r="E747" s="217" t="s">
        <v>5</v>
      </c>
      <c r="F747" s="218" t="s">
        <v>1640</v>
      </c>
      <c r="H747" s="219">
        <v>76</v>
      </c>
      <c r="I747" s="203"/>
      <c r="L747" s="198"/>
      <c r="M747" s="204"/>
      <c r="N747" s="205"/>
      <c r="O747" s="205"/>
      <c r="P747" s="205"/>
      <c r="Q747" s="205"/>
      <c r="R747" s="205"/>
      <c r="S747" s="205"/>
      <c r="T747" s="206"/>
      <c r="AT747" s="200" t="s">
        <v>217</v>
      </c>
      <c r="AU747" s="200" t="s">
        <v>79</v>
      </c>
      <c r="AV747" s="12" t="s">
        <v>79</v>
      </c>
      <c r="AW747" s="12" t="s">
        <v>33</v>
      </c>
      <c r="AX747" s="12" t="s">
        <v>77</v>
      </c>
      <c r="AY747" s="200" t="s">
        <v>161</v>
      </c>
    </row>
    <row r="748" spans="2:65" s="1" customFormat="1" ht="22.5" customHeight="1">
      <c r="B748" s="181"/>
      <c r="C748" s="182" t="s">
        <v>1641</v>
      </c>
      <c r="D748" s="182" t="s">
        <v>165</v>
      </c>
      <c r="E748" s="183" t="s">
        <v>1642</v>
      </c>
      <c r="F748" s="184" t="s">
        <v>1643</v>
      </c>
      <c r="G748" s="185" t="s">
        <v>1431</v>
      </c>
      <c r="H748" s="248"/>
      <c r="I748" s="187"/>
      <c r="J748" s="188">
        <f>ROUND(I748*H748,2)</f>
        <v>0</v>
      </c>
      <c r="K748" s="184" t="s">
        <v>169</v>
      </c>
      <c r="L748" s="41"/>
      <c r="M748" s="189" t="s">
        <v>5</v>
      </c>
      <c r="N748" s="190" t="s">
        <v>40</v>
      </c>
      <c r="O748" s="42"/>
      <c r="P748" s="191">
        <f>O748*H748</f>
        <v>0</v>
      </c>
      <c r="Q748" s="191">
        <v>0</v>
      </c>
      <c r="R748" s="191">
        <f>Q748*H748</f>
        <v>0</v>
      </c>
      <c r="S748" s="191">
        <v>0</v>
      </c>
      <c r="T748" s="192">
        <f>S748*H748</f>
        <v>0</v>
      </c>
      <c r="AR748" s="24" t="s">
        <v>277</v>
      </c>
      <c r="AT748" s="24" t="s">
        <v>165</v>
      </c>
      <c r="AU748" s="24" t="s">
        <v>79</v>
      </c>
      <c r="AY748" s="24" t="s">
        <v>161</v>
      </c>
      <c r="BE748" s="193">
        <f>IF(N748="základní",J748,0)</f>
        <v>0</v>
      </c>
      <c r="BF748" s="193">
        <f>IF(N748="snížená",J748,0)</f>
        <v>0</v>
      </c>
      <c r="BG748" s="193">
        <f>IF(N748="zákl. přenesená",J748,0)</f>
        <v>0</v>
      </c>
      <c r="BH748" s="193">
        <f>IF(N748="sníž. přenesená",J748,0)</f>
        <v>0</v>
      </c>
      <c r="BI748" s="193">
        <f>IF(N748="nulová",J748,0)</f>
        <v>0</v>
      </c>
      <c r="BJ748" s="24" t="s">
        <v>77</v>
      </c>
      <c r="BK748" s="193">
        <f>ROUND(I748*H748,2)</f>
        <v>0</v>
      </c>
      <c r="BL748" s="24" t="s">
        <v>277</v>
      </c>
      <c r="BM748" s="24" t="s">
        <v>1644</v>
      </c>
    </row>
    <row r="749" spans="2:63" s="11" customFormat="1" ht="29.85" customHeight="1">
      <c r="B749" s="167"/>
      <c r="D749" s="178" t="s">
        <v>68</v>
      </c>
      <c r="E749" s="179" t="s">
        <v>1645</v>
      </c>
      <c r="F749" s="179" t="s">
        <v>1646</v>
      </c>
      <c r="I749" s="170"/>
      <c r="J749" s="180">
        <f>BK749</f>
        <v>0</v>
      </c>
      <c r="L749" s="167"/>
      <c r="M749" s="172"/>
      <c r="N749" s="173"/>
      <c r="O749" s="173"/>
      <c r="P749" s="174">
        <f>SUM(P750:P778)</f>
        <v>0</v>
      </c>
      <c r="Q749" s="173"/>
      <c r="R749" s="174">
        <f>SUM(R750:R778)</f>
        <v>2.7912125</v>
      </c>
      <c r="S749" s="173"/>
      <c r="T749" s="175">
        <f>SUM(T750:T778)</f>
        <v>0</v>
      </c>
      <c r="AR749" s="168" t="s">
        <v>79</v>
      </c>
      <c r="AT749" s="176" t="s">
        <v>68</v>
      </c>
      <c r="AU749" s="176" t="s">
        <v>77</v>
      </c>
      <c r="AY749" s="168" t="s">
        <v>161</v>
      </c>
      <c r="BK749" s="177">
        <f>SUM(BK750:BK778)</f>
        <v>0</v>
      </c>
    </row>
    <row r="750" spans="2:65" s="1" customFormat="1" ht="31.5" customHeight="1">
      <c r="B750" s="181"/>
      <c r="C750" s="182" t="s">
        <v>1647</v>
      </c>
      <c r="D750" s="182" t="s">
        <v>165</v>
      </c>
      <c r="E750" s="183" t="s">
        <v>1648</v>
      </c>
      <c r="F750" s="184" t="s">
        <v>1649</v>
      </c>
      <c r="G750" s="185" t="s">
        <v>168</v>
      </c>
      <c r="H750" s="186">
        <v>5</v>
      </c>
      <c r="I750" s="187"/>
      <c r="J750" s="188">
        <f aca="true" t="shared" si="40" ref="J750:J756">ROUND(I750*H750,2)</f>
        <v>0</v>
      </c>
      <c r="K750" s="184" t="s">
        <v>5</v>
      </c>
      <c r="L750" s="41"/>
      <c r="M750" s="189" t="s">
        <v>5</v>
      </c>
      <c r="N750" s="190" t="s">
        <v>40</v>
      </c>
      <c r="O750" s="42"/>
      <c r="P750" s="191">
        <f aca="true" t="shared" si="41" ref="P750:P756">O750*H750</f>
        <v>0</v>
      </c>
      <c r="Q750" s="191">
        <v>0</v>
      </c>
      <c r="R750" s="191">
        <f aca="true" t="shared" si="42" ref="R750:R756">Q750*H750</f>
        <v>0</v>
      </c>
      <c r="S750" s="191">
        <v>0</v>
      </c>
      <c r="T750" s="192">
        <f aca="true" t="shared" si="43" ref="T750:T756">S750*H750</f>
        <v>0</v>
      </c>
      <c r="AR750" s="24" t="s">
        <v>277</v>
      </c>
      <c r="AT750" s="24" t="s">
        <v>165</v>
      </c>
      <c r="AU750" s="24" t="s">
        <v>79</v>
      </c>
      <c r="AY750" s="24" t="s">
        <v>161</v>
      </c>
      <c r="BE750" s="193">
        <f aca="true" t="shared" si="44" ref="BE750:BE756">IF(N750="základní",J750,0)</f>
        <v>0</v>
      </c>
      <c r="BF750" s="193">
        <f aca="true" t="shared" si="45" ref="BF750:BF756">IF(N750="snížená",J750,0)</f>
        <v>0</v>
      </c>
      <c r="BG750" s="193">
        <f aca="true" t="shared" si="46" ref="BG750:BG756">IF(N750="zákl. přenesená",J750,0)</f>
        <v>0</v>
      </c>
      <c r="BH750" s="193">
        <f aca="true" t="shared" si="47" ref="BH750:BH756">IF(N750="sníž. přenesená",J750,0)</f>
        <v>0</v>
      </c>
      <c r="BI750" s="193">
        <f aca="true" t="shared" si="48" ref="BI750:BI756">IF(N750="nulová",J750,0)</f>
        <v>0</v>
      </c>
      <c r="BJ750" s="24" t="s">
        <v>77</v>
      </c>
      <c r="BK750" s="193">
        <f aca="true" t="shared" si="49" ref="BK750:BK756">ROUND(I750*H750,2)</f>
        <v>0</v>
      </c>
      <c r="BL750" s="24" t="s">
        <v>277</v>
      </c>
      <c r="BM750" s="24" t="s">
        <v>1650</v>
      </c>
    </row>
    <row r="751" spans="2:65" s="1" customFormat="1" ht="22.5" customHeight="1">
      <c r="B751" s="181"/>
      <c r="C751" s="182" t="s">
        <v>1651</v>
      </c>
      <c r="D751" s="182" t="s">
        <v>165</v>
      </c>
      <c r="E751" s="183" t="s">
        <v>1652</v>
      </c>
      <c r="F751" s="184" t="s">
        <v>1653</v>
      </c>
      <c r="G751" s="185" t="s">
        <v>168</v>
      </c>
      <c r="H751" s="186">
        <v>1</v>
      </c>
      <c r="I751" s="187"/>
      <c r="J751" s="188">
        <f t="shared" si="40"/>
        <v>0</v>
      </c>
      <c r="K751" s="184" t="s">
        <v>5</v>
      </c>
      <c r="L751" s="41"/>
      <c r="M751" s="189" t="s">
        <v>5</v>
      </c>
      <c r="N751" s="190" t="s">
        <v>40</v>
      </c>
      <c r="O751" s="42"/>
      <c r="P751" s="191">
        <f t="shared" si="41"/>
        <v>0</v>
      </c>
      <c r="Q751" s="191">
        <v>0</v>
      </c>
      <c r="R751" s="191">
        <f t="shared" si="42"/>
        <v>0</v>
      </c>
      <c r="S751" s="191">
        <v>0</v>
      </c>
      <c r="T751" s="192">
        <f t="shared" si="43"/>
        <v>0</v>
      </c>
      <c r="AR751" s="24" t="s">
        <v>277</v>
      </c>
      <c r="AT751" s="24" t="s">
        <v>165</v>
      </c>
      <c r="AU751" s="24" t="s">
        <v>79</v>
      </c>
      <c r="AY751" s="24" t="s">
        <v>161</v>
      </c>
      <c r="BE751" s="193">
        <f t="shared" si="44"/>
        <v>0</v>
      </c>
      <c r="BF751" s="193">
        <f t="shared" si="45"/>
        <v>0</v>
      </c>
      <c r="BG751" s="193">
        <f t="shared" si="46"/>
        <v>0</v>
      </c>
      <c r="BH751" s="193">
        <f t="shared" si="47"/>
        <v>0</v>
      </c>
      <c r="BI751" s="193">
        <f t="shared" si="48"/>
        <v>0</v>
      </c>
      <c r="BJ751" s="24" t="s">
        <v>77</v>
      </c>
      <c r="BK751" s="193">
        <f t="shared" si="49"/>
        <v>0</v>
      </c>
      <c r="BL751" s="24" t="s">
        <v>277</v>
      </c>
      <c r="BM751" s="24" t="s">
        <v>1654</v>
      </c>
    </row>
    <row r="752" spans="2:65" s="1" customFormat="1" ht="22.5" customHeight="1">
      <c r="B752" s="181"/>
      <c r="C752" s="182" t="s">
        <v>1655</v>
      </c>
      <c r="D752" s="182" t="s">
        <v>165</v>
      </c>
      <c r="E752" s="183" t="s">
        <v>1656</v>
      </c>
      <c r="F752" s="184" t="s">
        <v>1657</v>
      </c>
      <c r="G752" s="185" t="s">
        <v>168</v>
      </c>
      <c r="H752" s="186">
        <v>1</v>
      </c>
      <c r="I752" s="187"/>
      <c r="J752" s="188">
        <f t="shared" si="40"/>
        <v>0</v>
      </c>
      <c r="K752" s="184" t="s">
        <v>5</v>
      </c>
      <c r="L752" s="41"/>
      <c r="M752" s="189" t="s">
        <v>5</v>
      </c>
      <c r="N752" s="190" t="s">
        <v>40</v>
      </c>
      <c r="O752" s="42"/>
      <c r="P752" s="191">
        <f t="shared" si="41"/>
        <v>0</v>
      </c>
      <c r="Q752" s="191">
        <v>0</v>
      </c>
      <c r="R752" s="191">
        <f t="shared" si="42"/>
        <v>0</v>
      </c>
      <c r="S752" s="191">
        <v>0</v>
      </c>
      <c r="T752" s="192">
        <f t="shared" si="43"/>
        <v>0</v>
      </c>
      <c r="AR752" s="24" t="s">
        <v>277</v>
      </c>
      <c r="AT752" s="24" t="s">
        <v>165</v>
      </c>
      <c r="AU752" s="24" t="s">
        <v>79</v>
      </c>
      <c r="AY752" s="24" t="s">
        <v>161</v>
      </c>
      <c r="BE752" s="193">
        <f t="shared" si="44"/>
        <v>0</v>
      </c>
      <c r="BF752" s="193">
        <f t="shared" si="45"/>
        <v>0</v>
      </c>
      <c r="BG752" s="193">
        <f t="shared" si="46"/>
        <v>0</v>
      </c>
      <c r="BH752" s="193">
        <f t="shared" si="47"/>
        <v>0</v>
      </c>
      <c r="BI752" s="193">
        <f t="shared" si="48"/>
        <v>0</v>
      </c>
      <c r="BJ752" s="24" t="s">
        <v>77</v>
      </c>
      <c r="BK752" s="193">
        <f t="shared" si="49"/>
        <v>0</v>
      </c>
      <c r="BL752" s="24" t="s">
        <v>277</v>
      </c>
      <c r="BM752" s="24" t="s">
        <v>1658</v>
      </c>
    </row>
    <row r="753" spans="2:65" s="1" customFormat="1" ht="22.5" customHeight="1">
      <c r="B753" s="181"/>
      <c r="C753" s="182" t="s">
        <v>1659</v>
      </c>
      <c r="D753" s="182" t="s">
        <v>165</v>
      </c>
      <c r="E753" s="183" t="s">
        <v>1660</v>
      </c>
      <c r="F753" s="184" t="s">
        <v>1661</v>
      </c>
      <c r="G753" s="185" t="s">
        <v>168</v>
      </c>
      <c r="H753" s="186">
        <v>1</v>
      </c>
      <c r="I753" s="187"/>
      <c r="J753" s="188">
        <f t="shared" si="40"/>
        <v>0</v>
      </c>
      <c r="K753" s="184" t="s">
        <v>5</v>
      </c>
      <c r="L753" s="41"/>
      <c r="M753" s="189" t="s">
        <v>5</v>
      </c>
      <c r="N753" s="190" t="s">
        <v>40</v>
      </c>
      <c r="O753" s="42"/>
      <c r="P753" s="191">
        <f t="shared" si="41"/>
        <v>0</v>
      </c>
      <c r="Q753" s="191">
        <v>0</v>
      </c>
      <c r="R753" s="191">
        <f t="shared" si="42"/>
        <v>0</v>
      </c>
      <c r="S753" s="191">
        <v>0</v>
      </c>
      <c r="T753" s="192">
        <f t="shared" si="43"/>
        <v>0</v>
      </c>
      <c r="AR753" s="24" t="s">
        <v>277</v>
      </c>
      <c r="AT753" s="24" t="s">
        <v>165</v>
      </c>
      <c r="AU753" s="24" t="s">
        <v>79</v>
      </c>
      <c r="AY753" s="24" t="s">
        <v>161</v>
      </c>
      <c r="BE753" s="193">
        <f t="shared" si="44"/>
        <v>0</v>
      </c>
      <c r="BF753" s="193">
        <f t="shared" si="45"/>
        <v>0</v>
      </c>
      <c r="BG753" s="193">
        <f t="shared" si="46"/>
        <v>0</v>
      </c>
      <c r="BH753" s="193">
        <f t="shared" si="47"/>
        <v>0</v>
      </c>
      <c r="BI753" s="193">
        <f t="shared" si="48"/>
        <v>0</v>
      </c>
      <c r="BJ753" s="24" t="s">
        <v>77</v>
      </c>
      <c r="BK753" s="193">
        <f t="shared" si="49"/>
        <v>0</v>
      </c>
      <c r="BL753" s="24" t="s">
        <v>277</v>
      </c>
      <c r="BM753" s="24" t="s">
        <v>1662</v>
      </c>
    </row>
    <row r="754" spans="2:65" s="1" customFormat="1" ht="22.5" customHeight="1">
      <c r="B754" s="181"/>
      <c r="C754" s="182" t="s">
        <v>1663</v>
      </c>
      <c r="D754" s="182" t="s">
        <v>165</v>
      </c>
      <c r="E754" s="183" t="s">
        <v>1664</v>
      </c>
      <c r="F754" s="184" t="s">
        <v>1665</v>
      </c>
      <c r="G754" s="185" t="s">
        <v>168</v>
      </c>
      <c r="H754" s="186">
        <v>1</v>
      </c>
      <c r="I754" s="187"/>
      <c r="J754" s="188">
        <f t="shared" si="40"/>
        <v>0</v>
      </c>
      <c r="K754" s="184" t="s">
        <v>5</v>
      </c>
      <c r="L754" s="41"/>
      <c r="M754" s="189" t="s">
        <v>5</v>
      </c>
      <c r="N754" s="190" t="s">
        <v>40</v>
      </c>
      <c r="O754" s="42"/>
      <c r="P754" s="191">
        <f t="shared" si="41"/>
        <v>0</v>
      </c>
      <c r="Q754" s="191">
        <v>0</v>
      </c>
      <c r="R754" s="191">
        <f t="shared" si="42"/>
        <v>0</v>
      </c>
      <c r="S754" s="191">
        <v>0</v>
      </c>
      <c r="T754" s="192">
        <f t="shared" si="43"/>
        <v>0</v>
      </c>
      <c r="AR754" s="24" t="s">
        <v>277</v>
      </c>
      <c r="AT754" s="24" t="s">
        <v>165</v>
      </c>
      <c r="AU754" s="24" t="s">
        <v>79</v>
      </c>
      <c r="AY754" s="24" t="s">
        <v>161</v>
      </c>
      <c r="BE754" s="193">
        <f t="shared" si="44"/>
        <v>0</v>
      </c>
      <c r="BF754" s="193">
        <f t="shared" si="45"/>
        <v>0</v>
      </c>
      <c r="BG754" s="193">
        <f t="shared" si="46"/>
        <v>0</v>
      </c>
      <c r="BH754" s="193">
        <f t="shared" si="47"/>
        <v>0</v>
      </c>
      <c r="BI754" s="193">
        <f t="shared" si="48"/>
        <v>0</v>
      </c>
      <c r="BJ754" s="24" t="s">
        <v>77</v>
      </c>
      <c r="BK754" s="193">
        <f t="shared" si="49"/>
        <v>0</v>
      </c>
      <c r="BL754" s="24" t="s">
        <v>277</v>
      </c>
      <c r="BM754" s="24" t="s">
        <v>1666</v>
      </c>
    </row>
    <row r="755" spans="2:65" s="1" customFormat="1" ht="22.5" customHeight="1">
      <c r="B755" s="181"/>
      <c r="C755" s="182" t="s">
        <v>1667</v>
      </c>
      <c r="D755" s="182" t="s">
        <v>165</v>
      </c>
      <c r="E755" s="183" t="s">
        <v>1668</v>
      </c>
      <c r="F755" s="184" t="s">
        <v>1669</v>
      </c>
      <c r="G755" s="185" t="s">
        <v>168</v>
      </c>
      <c r="H755" s="186">
        <v>1</v>
      </c>
      <c r="I755" s="187"/>
      <c r="J755" s="188">
        <f t="shared" si="40"/>
        <v>0</v>
      </c>
      <c r="K755" s="184" t="s">
        <v>5</v>
      </c>
      <c r="L755" s="41"/>
      <c r="M755" s="189" t="s">
        <v>5</v>
      </c>
      <c r="N755" s="190" t="s">
        <v>40</v>
      </c>
      <c r="O755" s="42"/>
      <c r="P755" s="191">
        <f t="shared" si="41"/>
        <v>0</v>
      </c>
      <c r="Q755" s="191">
        <v>0</v>
      </c>
      <c r="R755" s="191">
        <f t="shared" si="42"/>
        <v>0</v>
      </c>
      <c r="S755" s="191">
        <v>0</v>
      </c>
      <c r="T755" s="192">
        <f t="shared" si="43"/>
        <v>0</v>
      </c>
      <c r="AR755" s="24" t="s">
        <v>277</v>
      </c>
      <c r="AT755" s="24" t="s">
        <v>165</v>
      </c>
      <c r="AU755" s="24" t="s">
        <v>79</v>
      </c>
      <c r="AY755" s="24" t="s">
        <v>161</v>
      </c>
      <c r="BE755" s="193">
        <f t="shared" si="44"/>
        <v>0</v>
      </c>
      <c r="BF755" s="193">
        <f t="shared" si="45"/>
        <v>0</v>
      </c>
      <c r="BG755" s="193">
        <f t="shared" si="46"/>
        <v>0</v>
      </c>
      <c r="BH755" s="193">
        <f t="shared" si="47"/>
        <v>0</v>
      </c>
      <c r="BI755" s="193">
        <f t="shared" si="48"/>
        <v>0</v>
      </c>
      <c r="BJ755" s="24" t="s">
        <v>77</v>
      </c>
      <c r="BK755" s="193">
        <f t="shared" si="49"/>
        <v>0</v>
      </c>
      <c r="BL755" s="24" t="s">
        <v>277</v>
      </c>
      <c r="BM755" s="24" t="s">
        <v>1670</v>
      </c>
    </row>
    <row r="756" spans="2:65" s="1" customFormat="1" ht="22.5" customHeight="1">
      <c r="B756" s="181"/>
      <c r="C756" s="182" t="s">
        <v>1671</v>
      </c>
      <c r="D756" s="182" t="s">
        <v>165</v>
      </c>
      <c r="E756" s="183" t="s">
        <v>1672</v>
      </c>
      <c r="F756" s="184" t="s">
        <v>1673</v>
      </c>
      <c r="G756" s="185" t="s">
        <v>168</v>
      </c>
      <c r="H756" s="186">
        <v>1</v>
      </c>
      <c r="I756" s="187"/>
      <c r="J756" s="188">
        <f t="shared" si="40"/>
        <v>0</v>
      </c>
      <c r="K756" s="184" t="s">
        <v>5</v>
      </c>
      <c r="L756" s="41"/>
      <c r="M756" s="189" t="s">
        <v>5</v>
      </c>
      <c r="N756" s="190" t="s">
        <v>40</v>
      </c>
      <c r="O756" s="42"/>
      <c r="P756" s="191">
        <f t="shared" si="41"/>
        <v>0</v>
      </c>
      <c r="Q756" s="191">
        <v>0</v>
      </c>
      <c r="R756" s="191">
        <f t="shared" si="42"/>
        <v>0</v>
      </c>
      <c r="S756" s="191">
        <v>0</v>
      </c>
      <c r="T756" s="192">
        <f t="shared" si="43"/>
        <v>0</v>
      </c>
      <c r="AR756" s="24" t="s">
        <v>277</v>
      </c>
      <c r="AT756" s="24" t="s">
        <v>165</v>
      </c>
      <c r="AU756" s="24" t="s">
        <v>79</v>
      </c>
      <c r="AY756" s="24" t="s">
        <v>161</v>
      </c>
      <c r="BE756" s="193">
        <f t="shared" si="44"/>
        <v>0</v>
      </c>
      <c r="BF756" s="193">
        <f t="shared" si="45"/>
        <v>0</v>
      </c>
      <c r="BG756" s="193">
        <f t="shared" si="46"/>
        <v>0</v>
      </c>
      <c r="BH756" s="193">
        <f t="shared" si="47"/>
        <v>0</v>
      </c>
      <c r="BI756" s="193">
        <f t="shared" si="48"/>
        <v>0</v>
      </c>
      <c r="BJ756" s="24" t="s">
        <v>77</v>
      </c>
      <c r="BK756" s="193">
        <f t="shared" si="49"/>
        <v>0</v>
      </c>
      <c r="BL756" s="24" t="s">
        <v>277</v>
      </c>
      <c r="BM756" s="24" t="s">
        <v>1674</v>
      </c>
    </row>
    <row r="757" spans="2:51" s="12" customFormat="1" ht="13.5">
      <c r="B757" s="198"/>
      <c r="D757" s="199" t="s">
        <v>217</v>
      </c>
      <c r="E757" s="200" t="s">
        <v>5</v>
      </c>
      <c r="F757" s="201" t="s">
        <v>77</v>
      </c>
      <c r="H757" s="202">
        <v>1</v>
      </c>
      <c r="I757" s="203"/>
      <c r="L757" s="198"/>
      <c r="M757" s="204"/>
      <c r="N757" s="205"/>
      <c r="O757" s="205"/>
      <c r="P757" s="205"/>
      <c r="Q757" s="205"/>
      <c r="R757" s="205"/>
      <c r="S757" s="205"/>
      <c r="T757" s="206"/>
      <c r="AT757" s="200" t="s">
        <v>217</v>
      </c>
      <c r="AU757" s="200" t="s">
        <v>79</v>
      </c>
      <c r="AV757" s="12" t="s">
        <v>79</v>
      </c>
      <c r="AW757" s="12" t="s">
        <v>33</v>
      </c>
      <c r="AX757" s="12" t="s">
        <v>77</v>
      </c>
      <c r="AY757" s="200" t="s">
        <v>161</v>
      </c>
    </row>
    <row r="758" spans="2:51" s="12" customFormat="1" ht="13.5">
      <c r="B758" s="198"/>
      <c r="D758" s="199" t="s">
        <v>217</v>
      </c>
      <c r="E758" s="200" t="s">
        <v>5</v>
      </c>
      <c r="F758" s="201" t="s">
        <v>5</v>
      </c>
      <c r="H758" s="202">
        <v>0</v>
      </c>
      <c r="I758" s="203"/>
      <c r="L758" s="198"/>
      <c r="M758" s="204"/>
      <c r="N758" s="205"/>
      <c r="O758" s="205"/>
      <c r="P758" s="205"/>
      <c r="Q758" s="205"/>
      <c r="R758" s="205"/>
      <c r="S758" s="205"/>
      <c r="T758" s="206"/>
      <c r="AT758" s="200" t="s">
        <v>217</v>
      </c>
      <c r="AU758" s="200" t="s">
        <v>79</v>
      </c>
      <c r="AV758" s="12" t="s">
        <v>79</v>
      </c>
      <c r="AW758" s="12" t="s">
        <v>6</v>
      </c>
      <c r="AX758" s="12" t="s">
        <v>69</v>
      </c>
      <c r="AY758" s="200" t="s">
        <v>161</v>
      </c>
    </row>
    <row r="759" spans="2:51" s="12" customFormat="1" ht="13.5">
      <c r="B759" s="198"/>
      <c r="D759" s="199" t="s">
        <v>217</v>
      </c>
      <c r="E759" s="200" t="s">
        <v>5</v>
      </c>
      <c r="F759" s="201" t="s">
        <v>5</v>
      </c>
      <c r="H759" s="202">
        <v>0</v>
      </c>
      <c r="I759" s="203"/>
      <c r="L759" s="198"/>
      <c r="M759" s="204"/>
      <c r="N759" s="205"/>
      <c r="O759" s="205"/>
      <c r="P759" s="205"/>
      <c r="Q759" s="205"/>
      <c r="R759" s="205"/>
      <c r="S759" s="205"/>
      <c r="T759" s="206"/>
      <c r="AT759" s="200" t="s">
        <v>217</v>
      </c>
      <c r="AU759" s="200" t="s">
        <v>79</v>
      </c>
      <c r="AV759" s="12" t="s">
        <v>79</v>
      </c>
      <c r="AW759" s="12" t="s">
        <v>6</v>
      </c>
      <c r="AX759" s="12" t="s">
        <v>69</v>
      </c>
      <c r="AY759" s="200" t="s">
        <v>161</v>
      </c>
    </row>
    <row r="760" spans="2:51" s="12" customFormat="1" ht="13.5">
      <c r="B760" s="198"/>
      <c r="D760" s="199" t="s">
        <v>217</v>
      </c>
      <c r="E760" s="200" t="s">
        <v>5</v>
      </c>
      <c r="F760" s="201" t="s">
        <v>5</v>
      </c>
      <c r="H760" s="202">
        <v>0</v>
      </c>
      <c r="I760" s="203"/>
      <c r="L760" s="198"/>
      <c r="M760" s="204"/>
      <c r="N760" s="205"/>
      <c r="O760" s="205"/>
      <c r="P760" s="205"/>
      <c r="Q760" s="205"/>
      <c r="R760" s="205"/>
      <c r="S760" s="205"/>
      <c r="T760" s="206"/>
      <c r="AT760" s="200" t="s">
        <v>217</v>
      </c>
      <c r="AU760" s="200" t="s">
        <v>79</v>
      </c>
      <c r="AV760" s="12" t="s">
        <v>79</v>
      </c>
      <c r="AW760" s="12" t="s">
        <v>6</v>
      </c>
      <c r="AX760" s="12" t="s">
        <v>69</v>
      </c>
      <c r="AY760" s="200" t="s">
        <v>161</v>
      </c>
    </row>
    <row r="761" spans="2:51" s="12" customFormat="1" ht="13.5">
      <c r="B761" s="198"/>
      <c r="D761" s="199" t="s">
        <v>217</v>
      </c>
      <c r="E761" s="200" t="s">
        <v>5</v>
      </c>
      <c r="F761" s="201" t="s">
        <v>5</v>
      </c>
      <c r="H761" s="202">
        <v>0</v>
      </c>
      <c r="I761" s="203"/>
      <c r="L761" s="198"/>
      <c r="M761" s="204"/>
      <c r="N761" s="205"/>
      <c r="O761" s="205"/>
      <c r="P761" s="205"/>
      <c r="Q761" s="205"/>
      <c r="R761" s="205"/>
      <c r="S761" s="205"/>
      <c r="T761" s="206"/>
      <c r="AT761" s="200" t="s">
        <v>217</v>
      </c>
      <c r="AU761" s="200" t="s">
        <v>79</v>
      </c>
      <c r="AV761" s="12" t="s">
        <v>79</v>
      </c>
      <c r="AW761" s="12" t="s">
        <v>6</v>
      </c>
      <c r="AX761" s="12" t="s">
        <v>69</v>
      </c>
      <c r="AY761" s="200" t="s">
        <v>161</v>
      </c>
    </row>
    <row r="762" spans="2:51" s="12" customFormat="1" ht="13.5">
      <c r="B762" s="198"/>
      <c r="D762" s="199" t="s">
        <v>217</v>
      </c>
      <c r="E762" s="200" t="s">
        <v>5</v>
      </c>
      <c r="F762" s="201" t="s">
        <v>5</v>
      </c>
      <c r="H762" s="202">
        <v>0</v>
      </c>
      <c r="I762" s="203"/>
      <c r="L762" s="198"/>
      <c r="M762" s="204"/>
      <c r="N762" s="205"/>
      <c r="O762" s="205"/>
      <c r="P762" s="205"/>
      <c r="Q762" s="205"/>
      <c r="R762" s="205"/>
      <c r="S762" s="205"/>
      <c r="T762" s="206"/>
      <c r="AT762" s="200" t="s">
        <v>217</v>
      </c>
      <c r="AU762" s="200" t="s">
        <v>79</v>
      </c>
      <c r="AV762" s="12" t="s">
        <v>79</v>
      </c>
      <c r="AW762" s="12" t="s">
        <v>6</v>
      </c>
      <c r="AX762" s="12" t="s">
        <v>69</v>
      </c>
      <c r="AY762" s="200" t="s">
        <v>161</v>
      </c>
    </row>
    <row r="763" spans="2:51" s="12" customFormat="1" ht="13.5">
      <c r="B763" s="198"/>
      <c r="D763" s="199" t="s">
        <v>217</v>
      </c>
      <c r="E763" s="200" t="s">
        <v>5</v>
      </c>
      <c r="F763" s="201" t="s">
        <v>5</v>
      </c>
      <c r="H763" s="202">
        <v>0</v>
      </c>
      <c r="I763" s="203"/>
      <c r="L763" s="198"/>
      <c r="M763" s="204"/>
      <c r="N763" s="205"/>
      <c r="O763" s="205"/>
      <c r="P763" s="205"/>
      <c r="Q763" s="205"/>
      <c r="R763" s="205"/>
      <c r="S763" s="205"/>
      <c r="T763" s="206"/>
      <c r="AT763" s="200" t="s">
        <v>217</v>
      </c>
      <c r="AU763" s="200" t="s">
        <v>79</v>
      </c>
      <c r="AV763" s="12" t="s">
        <v>79</v>
      </c>
      <c r="AW763" s="12" t="s">
        <v>6</v>
      </c>
      <c r="AX763" s="12" t="s">
        <v>69</v>
      </c>
      <c r="AY763" s="200" t="s">
        <v>161</v>
      </c>
    </row>
    <row r="764" spans="2:51" s="12" customFormat="1" ht="13.5">
      <c r="B764" s="198"/>
      <c r="D764" s="199" t="s">
        <v>217</v>
      </c>
      <c r="E764" s="200" t="s">
        <v>5</v>
      </c>
      <c r="F764" s="201" t="s">
        <v>5</v>
      </c>
      <c r="H764" s="202">
        <v>0</v>
      </c>
      <c r="I764" s="203"/>
      <c r="L764" s="198"/>
      <c r="M764" s="204"/>
      <c r="N764" s="205"/>
      <c r="O764" s="205"/>
      <c r="P764" s="205"/>
      <c r="Q764" s="205"/>
      <c r="R764" s="205"/>
      <c r="S764" s="205"/>
      <c r="T764" s="206"/>
      <c r="AT764" s="200" t="s">
        <v>217</v>
      </c>
      <c r="AU764" s="200" t="s">
        <v>79</v>
      </c>
      <c r="AV764" s="12" t="s">
        <v>79</v>
      </c>
      <c r="AW764" s="12" t="s">
        <v>6</v>
      </c>
      <c r="AX764" s="12" t="s">
        <v>69</v>
      </c>
      <c r="AY764" s="200" t="s">
        <v>161</v>
      </c>
    </row>
    <row r="765" spans="2:51" s="12" customFormat="1" ht="13.5">
      <c r="B765" s="198"/>
      <c r="D765" s="199" t="s">
        <v>217</v>
      </c>
      <c r="E765" s="200" t="s">
        <v>5</v>
      </c>
      <c r="F765" s="201" t="s">
        <v>5</v>
      </c>
      <c r="H765" s="202">
        <v>0</v>
      </c>
      <c r="I765" s="203"/>
      <c r="L765" s="198"/>
      <c r="M765" s="204"/>
      <c r="N765" s="205"/>
      <c r="O765" s="205"/>
      <c r="P765" s="205"/>
      <c r="Q765" s="205"/>
      <c r="R765" s="205"/>
      <c r="S765" s="205"/>
      <c r="T765" s="206"/>
      <c r="AT765" s="200" t="s">
        <v>217</v>
      </c>
      <c r="AU765" s="200" t="s">
        <v>79</v>
      </c>
      <c r="AV765" s="12" t="s">
        <v>79</v>
      </c>
      <c r="AW765" s="12" t="s">
        <v>6</v>
      </c>
      <c r="AX765" s="12" t="s">
        <v>69</v>
      </c>
      <c r="AY765" s="200" t="s">
        <v>161</v>
      </c>
    </row>
    <row r="766" spans="2:51" s="12" customFormat="1" ht="13.5">
      <c r="B766" s="198"/>
      <c r="D766" s="199" t="s">
        <v>217</v>
      </c>
      <c r="E766" s="200" t="s">
        <v>5</v>
      </c>
      <c r="F766" s="201" t="s">
        <v>5</v>
      </c>
      <c r="H766" s="202">
        <v>0</v>
      </c>
      <c r="I766" s="203"/>
      <c r="L766" s="198"/>
      <c r="M766" s="204"/>
      <c r="N766" s="205"/>
      <c r="O766" s="205"/>
      <c r="P766" s="205"/>
      <c r="Q766" s="205"/>
      <c r="R766" s="205"/>
      <c r="S766" s="205"/>
      <c r="T766" s="206"/>
      <c r="AT766" s="200" t="s">
        <v>217</v>
      </c>
      <c r="AU766" s="200" t="s">
        <v>79</v>
      </c>
      <c r="AV766" s="12" t="s">
        <v>79</v>
      </c>
      <c r="AW766" s="12" t="s">
        <v>6</v>
      </c>
      <c r="AX766" s="12" t="s">
        <v>69</v>
      </c>
      <c r="AY766" s="200" t="s">
        <v>161</v>
      </c>
    </row>
    <row r="767" spans="2:51" s="12" customFormat="1" ht="13.5">
      <c r="B767" s="198"/>
      <c r="D767" s="208" t="s">
        <v>217</v>
      </c>
      <c r="E767" s="217" t="s">
        <v>5</v>
      </c>
      <c r="F767" s="218" t="s">
        <v>5</v>
      </c>
      <c r="H767" s="219">
        <v>0</v>
      </c>
      <c r="I767" s="203"/>
      <c r="L767" s="198"/>
      <c r="M767" s="204"/>
      <c r="N767" s="205"/>
      <c r="O767" s="205"/>
      <c r="P767" s="205"/>
      <c r="Q767" s="205"/>
      <c r="R767" s="205"/>
      <c r="S767" s="205"/>
      <c r="T767" s="206"/>
      <c r="AT767" s="200" t="s">
        <v>217</v>
      </c>
      <c r="AU767" s="200" t="s">
        <v>79</v>
      </c>
      <c r="AV767" s="12" t="s">
        <v>79</v>
      </c>
      <c r="AW767" s="12" t="s">
        <v>6</v>
      </c>
      <c r="AX767" s="12" t="s">
        <v>69</v>
      </c>
      <c r="AY767" s="200" t="s">
        <v>161</v>
      </c>
    </row>
    <row r="768" spans="2:65" s="1" customFormat="1" ht="22.5" customHeight="1">
      <c r="B768" s="181"/>
      <c r="C768" s="182" t="s">
        <v>1675</v>
      </c>
      <c r="D768" s="182" t="s">
        <v>165</v>
      </c>
      <c r="E768" s="183" t="s">
        <v>1676</v>
      </c>
      <c r="F768" s="184" t="s">
        <v>1677</v>
      </c>
      <c r="G768" s="185" t="s">
        <v>214</v>
      </c>
      <c r="H768" s="186">
        <v>4.65</v>
      </c>
      <c r="I768" s="187"/>
      <c r="J768" s="188">
        <f>ROUND(I768*H768,2)</f>
        <v>0</v>
      </c>
      <c r="K768" s="184" t="s">
        <v>5</v>
      </c>
      <c r="L768" s="41"/>
      <c r="M768" s="189" t="s">
        <v>5</v>
      </c>
      <c r="N768" s="190" t="s">
        <v>40</v>
      </c>
      <c r="O768" s="42"/>
      <c r="P768" s="191">
        <f>O768*H768</f>
        <v>0</v>
      </c>
      <c r="Q768" s="191">
        <v>0.00025</v>
      </c>
      <c r="R768" s="191">
        <f>Q768*H768</f>
        <v>0.0011625000000000001</v>
      </c>
      <c r="S768" s="191">
        <v>0</v>
      </c>
      <c r="T768" s="192">
        <f>S768*H768</f>
        <v>0</v>
      </c>
      <c r="AR768" s="24" t="s">
        <v>277</v>
      </c>
      <c r="AT768" s="24" t="s">
        <v>165</v>
      </c>
      <c r="AU768" s="24" t="s">
        <v>79</v>
      </c>
      <c r="AY768" s="24" t="s">
        <v>161</v>
      </c>
      <c r="BE768" s="193">
        <f>IF(N768="základní",J768,0)</f>
        <v>0</v>
      </c>
      <c r="BF768" s="193">
        <f>IF(N768="snížená",J768,0)</f>
        <v>0</v>
      </c>
      <c r="BG768" s="193">
        <f>IF(N768="zákl. přenesená",J768,0)</f>
        <v>0</v>
      </c>
      <c r="BH768" s="193">
        <f>IF(N768="sníž. přenesená",J768,0)</f>
        <v>0</v>
      </c>
      <c r="BI768" s="193">
        <f>IF(N768="nulová",J768,0)</f>
        <v>0</v>
      </c>
      <c r="BJ768" s="24" t="s">
        <v>77</v>
      </c>
      <c r="BK768" s="193">
        <f>ROUND(I768*H768,2)</f>
        <v>0</v>
      </c>
      <c r="BL768" s="24" t="s">
        <v>277</v>
      </c>
      <c r="BM768" s="24" t="s">
        <v>1678</v>
      </c>
    </row>
    <row r="769" spans="2:51" s="12" customFormat="1" ht="13.5">
      <c r="B769" s="198"/>
      <c r="D769" s="199" t="s">
        <v>217</v>
      </c>
      <c r="E769" s="200" t="s">
        <v>5</v>
      </c>
      <c r="F769" s="201" t="s">
        <v>1455</v>
      </c>
      <c r="H769" s="202">
        <v>2.25</v>
      </c>
      <c r="I769" s="203"/>
      <c r="L769" s="198"/>
      <c r="M769" s="204"/>
      <c r="N769" s="205"/>
      <c r="O769" s="205"/>
      <c r="P769" s="205"/>
      <c r="Q769" s="205"/>
      <c r="R769" s="205"/>
      <c r="S769" s="205"/>
      <c r="T769" s="206"/>
      <c r="AT769" s="200" t="s">
        <v>217</v>
      </c>
      <c r="AU769" s="200" t="s">
        <v>79</v>
      </c>
      <c r="AV769" s="12" t="s">
        <v>79</v>
      </c>
      <c r="AW769" s="12" t="s">
        <v>33</v>
      </c>
      <c r="AX769" s="12" t="s">
        <v>69</v>
      </c>
      <c r="AY769" s="200" t="s">
        <v>161</v>
      </c>
    </row>
    <row r="770" spans="2:51" s="12" customFormat="1" ht="13.5">
      <c r="B770" s="198"/>
      <c r="D770" s="199" t="s">
        <v>217</v>
      </c>
      <c r="E770" s="200" t="s">
        <v>5</v>
      </c>
      <c r="F770" s="201" t="s">
        <v>1679</v>
      </c>
      <c r="H770" s="202">
        <v>2.4</v>
      </c>
      <c r="I770" s="203"/>
      <c r="L770" s="198"/>
      <c r="M770" s="204"/>
      <c r="N770" s="205"/>
      <c r="O770" s="205"/>
      <c r="P770" s="205"/>
      <c r="Q770" s="205"/>
      <c r="R770" s="205"/>
      <c r="S770" s="205"/>
      <c r="T770" s="206"/>
      <c r="AT770" s="200" t="s">
        <v>217</v>
      </c>
      <c r="AU770" s="200" t="s">
        <v>79</v>
      </c>
      <c r="AV770" s="12" t="s">
        <v>79</v>
      </c>
      <c r="AW770" s="12" t="s">
        <v>33</v>
      </c>
      <c r="AX770" s="12" t="s">
        <v>69</v>
      </c>
      <c r="AY770" s="200" t="s">
        <v>161</v>
      </c>
    </row>
    <row r="771" spans="2:51" s="13" customFormat="1" ht="13.5">
      <c r="B771" s="207"/>
      <c r="D771" s="208" t="s">
        <v>217</v>
      </c>
      <c r="E771" s="209" t="s">
        <v>5</v>
      </c>
      <c r="F771" s="210" t="s">
        <v>220</v>
      </c>
      <c r="H771" s="211">
        <v>4.65</v>
      </c>
      <c r="I771" s="212"/>
      <c r="L771" s="207"/>
      <c r="M771" s="213"/>
      <c r="N771" s="214"/>
      <c r="O771" s="214"/>
      <c r="P771" s="214"/>
      <c r="Q771" s="214"/>
      <c r="R771" s="214"/>
      <c r="S771" s="214"/>
      <c r="T771" s="215"/>
      <c r="AT771" s="216" t="s">
        <v>217</v>
      </c>
      <c r="AU771" s="216" t="s">
        <v>79</v>
      </c>
      <c r="AV771" s="13" t="s">
        <v>215</v>
      </c>
      <c r="AW771" s="13" t="s">
        <v>33</v>
      </c>
      <c r="AX771" s="13" t="s">
        <v>77</v>
      </c>
      <c r="AY771" s="216" t="s">
        <v>161</v>
      </c>
    </row>
    <row r="772" spans="2:65" s="1" customFormat="1" ht="31.5" customHeight="1">
      <c r="B772" s="181"/>
      <c r="C772" s="234" t="s">
        <v>1680</v>
      </c>
      <c r="D772" s="234" t="s">
        <v>513</v>
      </c>
      <c r="E772" s="235" t="s">
        <v>1681</v>
      </c>
      <c r="F772" s="236" t="s">
        <v>1682</v>
      </c>
      <c r="G772" s="237" t="s">
        <v>416</v>
      </c>
      <c r="H772" s="238">
        <v>1</v>
      </c>
      <c r="I772" s="239"/>
      <c r="J772" s="240">
        <f>ROUND(I772*H772,2)</f>
        <v>0</v>
      </c>
      <c r="K772" s="236" t="s">
        <v>5</v>
      </c>
      <c r="L772" s="241"/>
      <c r="M772" s="242" t="s">
        <v>5</v>
      </c>
      <c r="N772" s="243" t="s">
        <v>40</v>
      </c>
      <c r="O772" s="42"/>
      <c r="P772" s="191">
        <f>O772*H772</f>
        <v>0</v>
      </c>
      <c r="Q772" s="191">
        <v>0.061</v>
      </c>
      <c r="R772" s="191">
        <f>Q772*H772</f>
        <v>0.061</v>
      </c>
      <c r="S772" s="191">
        <v>0</v>
      </c>
      <c r="T772" s="192">
        <f>S772*H772</f>
        <v>0</v>
      </c>
      <c r="AR772" s="24" t="s">
        <v>1073</v>
      </c>
      <c r="AT772" s="24" t="s">
        <v>513</v>
      </c>
      <c r="AU772" s="24" t="s">
        <v>79</v>
      </c>
      <c r="AY772" s="24" t="s">
        <v>161</v>
      </c>
      <c r="BE772" s="193">
        <f>IF(N772="základní",J772,0)</f>
        <v>0</v>
      </c>
      <c r="BF772" s="193">
        <f>IF(N772="snížená",J772,0)</f>
        <v>0</v>
      </c>
      <c r="BG772" s="193">
        <f>IF(N772="zákl. přenesená",J772,0)</f>
        <v>0</v>
      </c>
      <c r="BH772" s="193">
        <f>IF(N772="sníž. přenesená",J772,0)</f>
        <v>0</v>
      </c>
      <c r="BI772" s="193">
        <f>IF(N772="nulová",J772,0)</f>
        <v>0</v>
      </c>
      <c r="BJ772" s="24" t="s">
        <v>77</v>
      </c>
      <c r="BK772" s="193">
        <f>ROUND(I772*H772,2)</f>
        <v>0</v>
      </c>
      <c r="BL772" s="24" t="s">
        <v>277</v>
      </c>
      <c r="BM772" s="24" t="s">
        <v>1683</v>
      </c>
    </row>
    <row r="773" spans="2:65" s="1" customFormat="1" ht="31.5" customHeight="1">
      <c r="B773" s="181"/>
      <c r="C773" s="234" t="s">
        <v>1684</v>
      </c>
      <c r="D773" s="234" t="s">
        <v>513</v>
      </c>
      <c r="E773" s="235" t="s">
        <v>1685</v>
      </c>
      <c r="F773" s="236" t="s">
        <v>1686</v>
      </c>
      <c r="G773" s="237" t="s">
        <v>416</v>
      </c>
      <c r="H773" s="238">
        <v>1</v>
      </c>
      <c r="I773" s="239"/>
      <c r="J773" s="240">
        <f>ROUND(I773*H773,2)</f>
        <v>0</v>
      </c>
      <c r="K773" s="236" t="s">
        <v>5</v>
      </c>
      <c r="L773" s="241"/>
      <c r="M773" s="242" t="s">
        <v>5</v>
      </c>
      <c r="N773" s="243" t="s">
        <v>40</v>
      </c>
      <c r="O773" s="42"/>
      <c r="P773" s="191">
        <f>O773*H773</f>
        <v>0</v>
      </c>
      <c r="Q773" s="191">
        <v>0.061</v>
      </c>
      <c r="R773" s="191">
        <f>Q773*H773</f>
        <v>0.061</v>
      </c>
      <c r="S773" s="191">
        <v>0</v>
      </c>
      <c r="T773" s="192">
        <f>S773*H773</f>
        <v>0</v>
      </c>
      <c r="AR773" s="24" t="s">
        <v>1073</v>
      </c>
      <c r="AT773" s="24" t="s">
        <v>513</v>
      </c>
      <c r="AU773" s="24" t="s">
        <v>79</v>
      </c>
      <c r="AY773" s="24" t="s">
        <v>161</v>
      </c>
      <c r="BE773" s="193">
        <f>IF(N773="základní",J773,0)</f>
        <v>0</v>
      </c>
      <c r="BF773" s="193">
        <f>IF(N773="snížená",J773,0)</f>
        <v>0</v>
      </c>
      <c r="BG773" s="193">
        <f>IF(N773="zákl. přenesená",J773,0)</f>
        <v>0</v>
      </c>
      <c r="BH773" s="193">
        <f>IF(N773="sníž. přenesená",J773,0)</f>
        <v>0</v>
      </c>
      <c r="BI773" s="193">
        <f>IF(N773="nulová",J773,0)</f>
        <v>0</v>
      </c>
      <c r="BJ773" s="24" t="s">
        <v>77</v>
      </c>
      <c r="BK773" s="193">
        <f>ROUND(I773*H773,2)</f>
        <v>0</v>
      </c>
      <c r="BL773" s="24" t="s">
        <v>277</v>
      </c>
      <c r="BM773" s="24" t="s">
        <v>1687</v>
      </c>
    </row>
    <row r="774" spans="2:65" s="1" customFormat="1" ht="31.5" customHeight="1">
      <c r="B774" s="181"/>
      <c r="C774" s="182" t="s">
        <v>1688</v>
      </c>
      <c r="D774" s="182" t="s">
        <v>165</v>
      </c>
      <c r="E774" s="183" t="s">
        <v>1689</v>
      </c>
      <c r="F774" s="184" t="s">
        <v>1690</v>
      </c>
      <c r="G774" s="185" t="s">
        <v>1691</v>
      </c>
      <c r="H774" s="186">
        <v>2541</v>
      </c>
      <c r="I774" s="187"/>
      <c r="J774" s="188">
        <f>ROUND(I774*H774,2)</f>
        <v>0</v>
      </c>
      <c r="K774" s="184" t="s">
        <v>169</v>
      </c>
      <c r="L774" s="41"/>
      <c r="M774" s="189" t="s">
        <v>5</v>
      </c>
      <c r="N774" s="190" t="s">
        <v>40</v>
      </c>
      <c r="O774" s="42"/>
      <c r="P774" s="191">
        <f>O774*H774</f>
        <v>0</v>
      </c>
      <c r="Q774" s="191">
        <v>5E-05</v>
      </c>
      <c r="R774" s="191">
        <f>Q774*H774</f>
        <v>0.12705</v>
      </c>
      <c r="S774" s="191">
        <v>0</v>
      </c>
      <c r="T774" s="192">
        <f>S774*H774</f>
        <v>0</v>
      </c>
      <c r="AR774" s="24" t="s">
        <v>277</v>
      </c>
      <c r="AT774" s="24" t="s">
        <v>165</v>
      </c>
      <c r="AU774" s="24" t="s">
        <v>79</v>
      </c>
      <c r="AY774" s="24" t="s">
        <v>161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24" t="s">
        <v>77</v>
      </c>
      <c r="BK774" s="193">
        <f>ROUND(I774*H774,2)</f>
        <v>0</v>
      </c>
      <c r="BL774" s="24" t="s">
        <v>277</v>
      </c>
      <c r="BM774" s="24" t="s">
        <v>1692</v>
      </c>
    </row>
    <row r="775" spans="2:51" s="12" customFormat="1" ht="13.5">
      <c r="B775" s="198"/>
      <c r="D775" s="208" t="s">
        <v>217</v>
      </c>
      <c r="E775" s="217" t="s">
        <v>5</v>
      </c>
      <c r="F775" s="218" t="s">
        <v>1693</v>
      </c>
      <c r="H775" s="219">
        <v>2541</v>
      </c>
      <c r="I775" s="203"/>
      <c r="L775" s="198"/>
      <c r="M775" s="204"/>
      <c r="N775" s="205"/>
      <c r="O775" s="205"/>
      <c r="P775" s="205"/>
      <c r="Q775" s="205"/>
      <c r="R775" s="205"/>
      <c r="S775" s="205"/>
      <c r="T775" s="206"/>
      <c r="AT775" s="200" t="s">
        <v>217</v>
      </c>
      <c r="AU775" s="200" t="s">
        <v>79</v>
      </c>
      <c r="AV775" s="12" t="s">
        <v>79</v>
      </c>
      <c r="AW775" s="12" t="s">
        <v>33</v>
      </c>
      <c r="AX775" s="12" t="s">
        <v>77</v>
      </c>
      <c r="AY775" s="200" t="s">
        <v>161</v>
      </c>
    </row>
    <row r="776" spans="2:65" s="1" customFormat="1" ht="22.5" customHeight="1">
      <c r="B776" s="181"/>
      <c r="C776" s="234" t="s">
        <v>1694</v>
      </c>
      <c r="D776" s="234" t="s">
        <v>513</v>
      </c>
      <c r="E776" s="235" t="s">
        <v>1695</v>
      </c>
      <c r="F776" s="236" t="s">
        <v>1696</v>
      </c>
      <c r="G776" s="237" t="s">
        <v>251</v>
      </c>
      <c r="H776" s="238">
        <v>2.541</v>
      </c>
      <c r="I776" s="239"/>
      <c r="J776" s="240">
        <f>ROUND(I776*H776,2)</f>
        <v>0</v>
      </c>
      <c r="K776" s="236" t="s">
        <v>169</v>
      </c>
      <c r="L776" s="241"/>
      <c r="M776" s="242" t="s">
        <v>5</v>
      </c>
      <c r="N776" s="243" t="s">
        <v>40</v>
      </c>
      <c r="O776" s="42"/>
      <c r="P776" s="191">
        <f>O776*H776</f>
        <v>0</v>
      </c>
      <c r="Q776" s="191">
        <v>1</v>
      </c>
      <c r="R776" s="191">
        <f>Q776*H776</f>
        <v>2.541</v>
      </c>
      <c r="S776" s="191">
        <v>0</v>
      </c>
      <c r="T776" s="192">
        <f>S776*H776</f>
        <v>0</v>
      </c>
      <c r="AR776" s="24" t="s">
        <v>1073</v>
      </c>
      <c r="AT776" s="24" t="s">
        <v>513</v>
      </c>
      <c r="AU776" s="24" t="s">
        <v>79</v>
      </c>
      <c r="AY776" s="24" t="s">
        <v>161</v>
      </c>
      <c r="BE776" s="193">
        <f>IF(N776="základní",J776,0)</f>
        <v>0</v>
      </c>
      <c r="BF776" s="193">
        <f>IF(N776="snížená",J776,0)</f>
        <v>0</v>
      </c>
      <c r="BG776" s="193">
        <f>IF(N776="zákl. přenesená",J776,0)</f>
        <v>0</v>
      </c>
      <c r="BH776" s="193">
        <f>IF(N776="sníž. přenesená",J776,0)</f>
        <v>0</v>
      </c>
      <c r="BI776" s="193">
        <f>IF(N776="nulová",J776,0)</f>
        <v>0</v>
      </c>
      <c r="BJ776" s="24" t="s">
        <v>77</v>
      </c>
      <c r="BK776" s="193">
        <f>ROUND(I776*H776,2)</f>
        <v>0</v>
      </c>
      <c r="BL776" s="24" t="s">
        <v>277</v>
      </c>
      <c r="BM776" s="24" t="s">
        <v>1697</v>
      </c>
    </row>
    <row r="777" spans="2:47" s="1" customFormat="1" ht="27">
      <c r="B777" s="41"/>
      <c r="D777" s="208" t="s">
        <v>623</v>
      </c>
      <c r="F777" s="244" t="s">
        <v>1698</v>
      </c>
      <c r="I777" s="245"/>
      <c r="L777" s="41"/>
      <c r="M777" s="246"/>
      <c r="N777" s="42"/>
      <c r="O777" s="42"/>
      <c r="P777" s="42"/>
      <c r="Q777" s="42"/>
      <c r="R777" s="42"/>
      <c r="S777" s="42"/>
      <c r="T777" s="70"/>
      <c r="AT777" s="24" t="s">
        <v>623</v>
      </c>
      <c r="AU777" s="24" t="s">
        <v>79</v>
      </c>
    </row>
    <row r="778" spans="2:65" s="1" customFormat="1" ht="22.5" customHeight="1">
      <c r="B778" s="181"/>
      <c r="C778" s="182" t="s">
        <v>1699</v>
      </c>
      <c r="D778" s="182" t="s">
        <v>165</v>
      </c>
      <c r="E778" s="183" t="s">
        <v>1700</v>
      </c>
      <c r="F778" s="184" t="s">
        <v>1701</v>
      </c>
      <c r="G778" s="185" t="s">
        <v>1105</v>
      </c>
      <c r="H778" s="186">
        <v>3249.89</v>
      </c>
      <c r="I778" s="187"/>
      <c r="J778" s="188">
        <f>ROUND(I778*H778,2)</f>
        <v>0</v>
      </c>
      <c r="K778" s="184" t="s">
        <v>169</v>
      </c>
      <c r="L778" s="41"/>
      <c r="M778" s="189" t="s">
        <v>5</v>
      </c>
      <c r="N778" s="190" t="s">
        <v>40</v>
      </c>
      <c r="O778" s="42"/>
      <c r="P778" s="191">
        <f>O778*H778</f>
        <v>0</v>
      </c>
      <c r="Q778" s="191">
        <v>0</v>
      </c>
      <c r="R778" s="191">
        <f>Q778*H778</f>
        <v>0</v>
      </c>
      <c r="S778" s="191">
        <v>0</v>
      </c>
      <c r="T778" s="192">
        <f>S778*H778</f>
        <v>0</v>
      </c>
      <c r="AR778" s="24" t="s">
        <v>277</v>
      </c>
      <c r="AT778" s="24" t="s">
        <v>165</v>
      </c>
      <c r="AU778" s="24" t="s">
        <v>79</v>
      </c>
      <c r="AY778" s="24" t="s">
        <v>161</v>
      </c>
      <c r="BE778" s="193">
        <f>IF(N778="základní",J778,0)</f>
        <v>0</v>
      </c>
      <c r="BF778" s="193">
        <f>IF(N778="snížená",J778,0)</f>
        <v>0</v>
      </c>
      <c r="BG778" s="193">
        <f>IF(N778="zákl. přenesená",J778,0)</f>
        <v>0</v>
      </c>
      <c r="BH778" s="193">
        <f>IF(N778="sníž. přenesená",J778,0)</f>
        <v>0</v>
      </c>
      <c r="BI778" s="193">
        <f>IF(N778="nulová",J778,0)</f>
        <v>0</v>
      </c>
      <c r="BJ778" s="24" t="s">
        <v>77</v>
      </c>
      <c r="BK778" s="193">
        <f>ROUND(I778*H778,2)</f>
        <v>0</v>
      </c>
      <c r="BL778" s="24" t="s">
        <v>277</v>
      </c>
      <c r="BM778" s="24" t="s">
        <v>1702</v>
      </c>
    </row>
    <row r="779" spans="2:63" s="11" customFormat="1" ht="29.85" customHeight="1">
      <c r="B779" s="167"/>
      <c r="D779" s="178" t="s">
        <v>68</v>
      </c>
      <c r="E779" s="179" t="s">
        <v>1703</v>
      </c>
      <c r="F779" s="179" t="s">
        <v>1704</v>
      </c>
      <c r="I779" s="170"/>
      <c r="J779" s="180">
        <f>BK779</f>
        <v>0</v>
      </c>
      <c r="L779" s="167"/>
      <c r="M779" s="172"/>
      <c r="N779" s="173"/>
      <c r="O779" s="173"/>
      <c r="P779" s="174">
        <f>SUM(P780:P813)</f>
        <v>0</v>
      </c>
      <c r="Q779" s="173"/>
      <c r="R779" s="174">
        <f>SUM(R780:R813)</f>
        <v>5.089816859999999</v>
      </c>
      <c r="S779" s="173"/>
      <c r="T779" s="175">
        <f>SUM(T780:T813)</f>
        <v>0</v>
      </c>
      <c r="AR779" s="168" t="s">
        <v>79</v>
      </c>
      <c r="AT779" s="176" t="s">
        <v>68</v>
      </c>
      <c r="AU779" s="176" t="s">
        <v>77</v>
      </c>
      <c r="AY779" s="168" t="s">
        <v>161</v>
      </c>
      <c r="BK779" s="177">
        <f>SUM(BK780:BK813)</f>
        <v>0</v>
      </c>
    </row>
    <row r="780" spans="2:65" s="1" customFormat="1" ht="31.5" customHeight="1">
      <c r="B780" s="181"/>
      <c r="C780" s="182" t="s">
        <v>1705</v>
      </c>
      <c r="D780" s="182" t="s">
        <v>165</v>
      </c>
      <c r="E780" s="183" t="s">
        <v>1706</v>
      </c>
      <c r="F780" s="184" t="s">
        <v>1707</v>
      </c>
      <c r="G780" s="185" t="s">
        <v>231</v>
      </c>
      <c r="H780" s="186">
        <v>110.25</v>
      </c>
      <c r="I780" s="187"/>
      <c r="J780" s="188">
        <f>ROUND(I780*H780,2)</f>
        <v>0</v>
      </c>
      <c r="K780" s="184" t="s">
        <v>169</v>
      </c>
      <c r="L780" s="41"/>
      <c r="M780" s="189" t="s">
        <v>5</v>
      </c>
      <c r="N780" s="190" t="s">
        <v>40</v>
      </c>
      <c r="O780" s="42"/>
      <c r="P780" s="191">
        <f>O780*H780</f>
        <v>0</v>
      </c>
      <c r="Q780" s="191">
        <v>0.0018</v>
      </c>
      <c r="R780" s="191">
        <f>Q780*H780</f>
        <v>0.19845</v>
      </c>
      <c r="S780" s="191">
        <v>0</v>
      </c>
      <c r="T780" s="192">
        <f>S780*H780</f>
        <v>0</v>
      </c>
      <c r="AR780" s="24" t="s">
        <v>277</v>
      </c>
      <c r="AT780" s="24" t="s">
        <v>165</v>
      </c>
      <c r="AU780" s="24" t="s">
        <v>79</v>
      </c>
      <c r="AY780" s="24" t="s">
        <v>161</v>
      </c>
      <c r="BE780" s="193">
        <f>IF(N780="základní",J780,0)</f>
        <v>0</v>
      </c>
      <c r="BF780" s="193">
        <f>IF(N780="snížená",J780,0)</f>
        <v>0</v>
      </c>
      <c r="BG780" s="193">
        <f>IF(N780="zákl. přenesená",J780,0)</f>
        <v>0</v>
      </c>
      <c r="BH780" s="193">
        <f>IF(N780="sníž. přenesená",J780,0)</f>
        <v>0</v>
      </c>
      <c r="BI780" s="193">
        <f>IF(N780="nulová",J780,0)</f>
        <v>0</v>
      </c>
      <c r="BJ780" s="24" t="s">
        <v>77</v>
      </c>
      <c r="BK780" s="193">
        <f>ROUND(I780*H780,2)</f>
        <v>0</v>
      </c>
      <c r="BL780" s="24" t="s">
        <v>277</v>
      </c>
      <c r="BM780" s="24" t="s">
        <v>1708</v>
      </c>
    </row>
    <row r="781" spans="2:51" s="12" customFormat="1" ht="13.5">
      <c r="B781" s="198"/>
      <c r="D781" s="199" t="s">
        <v>217</v>
      </c>
      <c r="E781" s="200" t="s">
        <v>5</v>
      </c>
      <c r="F781" s="201" t="s">
        <v>1709</v>
      </c>
      <c r="H781" s="202">
        <v>19.35</v>
      </c>
      <c r="I781" s="203"/>
      <c r="L781" s="198"/>
      <c r="M781" s="204"/>
      <c r="N781" s="205"/>
      <c r="O781" s="205"/>
      <c r="P781" s="205"/>
      <c r="Q781" s="205"/>
      <c r="R781" s="205"/>
      <c r="S781" s="205"/>
      <c r="T781" s="206"/>
      <c r="AT781" s="200" t="s">
        <v>217</v>
      </c>
      <c r="AU781" s="200" t="s">
        <v>79</v>
      </c>
      <c r="AV781" s="12" t="s">
        <v>79</v>
      </c>
      <c r="AW781" s="12" t="s">
        <v>33</v>
      </c>
      <c r="AX781" s="12" t="s">
        <v>69</v>
      </c>
      <c r="AY781" s="200" t="s">
        <v>161</v>
      </c>
    </row>
    <row r="782" spans="2:51" s="12" customFormat="1" ht="13.5">
      <c r="B782" s="198"/>
      <c r="D782" s="199" t="s">
        <v>217</v>
      </c>
      <c r="E782" s="200" t="s">
        <v>5</v>
      </c>
      <c r="F782" s="201" t="s">
        <v>1710</v>
      </c>
      <c r="H782" s="202">
        <v>28.8</v>
      </c>
      <c r="I782" s="203"/>
      <c r="L782" s="198"/>
      <c r="M782" s="204"/>
      <c r="N782" s="205"/>
      <c r="O782" s="205"/>
      <c r="P782" s="205"/>
      <c r="Q782" s="205"/>
      <c r="R782" s="205"/>
      <c r="S782" s="205"/>
      <c r="T782" s="206"/>
      <c r="AT782" s="200" t="s">
        <v>217</v>
      </c>
      <c r="AU782" s="200" t="s">
        <v>79</v>
      </c>
      <c r="AV782" s="12" t="s">
        <v>79</v>
      </c>
      <c r="AW782" s="12" t="s">
        <v>33</v>
      </c>
      <c r="AX782" s="12" t="s">
        <v>69</v>
      </c>
      <c r="AY782" s="200" t="s">
        <v>161</v>
      </c>
    </row>
    <row r="783" spans="2:51" s="12" customFormat="1" ht="13.5">
      <c r="B783" s="198"/>
      <c r="D783" s="199" t="s">
        <v>217</v>
      </c>
      <c r="E783" s="200" t="s">
        <v>5</v>
      </c>
      <c r="F783" s="201" t="s">
        <v>1711</v>
      </c>
      <c r="H783" s="202">
        <v>26.4</v>
      </c>
      <c r="I783" s="203"/>
      <c r="L783" s="198"/>
      <c r="M783" s="204"/>
      <c r="N783" s="205"/>
      <c r="O783" s="205"/>
      <c r="P783" s="205"/>
      <c r="Q783" s="205"/>
      <c r="R783" s="205"/>
      <c r="S783" s="205"/>
      <c r="T783" s="206"/>
      <c r="AT783" s="200" t="s">
        <v>217</v>
      </c>
      <c r="AU783" s="200" t="s">
        <v>79</v>
      </c>
      <c r="AV783" s="12" t="s">
        <v>79</v>
      </c>
      <c r="AW783" s="12" t="s">
        <v>33</v>
      </c>
      <c r="AX783" s="12" t="s">
        <v>69</v>
      </c>
      <c r="AY783" s="200" t="s">
        <v>161</v>
      </c>
    </row>
    <row r="784" spans="2:51" s="12" customFormat="1" ht="13.5">
      <c r="B784" s="198"/>
      <c r="D784" s="199" t="s">
        <v>217</v>
      </c>
      <c r="E784" s="200" t="s">
        <v>5</v>
      </c>
      <c r="F784" s="201" t="s">
        <v>1712</v>
      </c>
      <c r="H784" s="202">
        <v>35.7</v>
      </c>
      <c r="I784" s="203"/>
      <c r="L784" s="198"/>
      <c r="M784" s="204"/>
      <c r="N784" s="205"/>
      <c r="O784" s="205"/>
      <c r="P784" s="205"/>
      <c r="Q784" s="205"/>
      <c r="R784" s="205"/>
      <c r="S784" s="205"/>
      <c r="T784" s="206"/>
      <c r="AT784" s="200" t="s">
        <v>217</v>
      </c>
      <c r="AU784" s="200" t="s">
        <v>79</v>
      </c>
      <c r="AV784" s="12" t="s">
        <v>79</v>
      </c>
      <c r="AW784" s="12" t="s">
        <v>33</v>
      </c>
      <c r="AX784" s="12" t="s">
        <v>69</v>
      </c>
      <c r="AY784" s="200" t="s">
        <v>161</v>
      </c>
    </row>
    <row r="785" spans="2:51" s="13" customFormat="1" ht="13.5">
      <c r="B785" s="207"/>
      <c r="D785" s="208" t="s">
        <v>217</v>
      </c>
      <c r="E785" s="209" t="s">
        <v>5</v>
      </c>
      <c r="F785" s="210" t="s">
        <v>220</v>
      </c>
      <c r="H785" s="211">
        <v>110.25</v>
      </c>
      <c r="I785" s="212"/>
      <c r="L785" s="207"/>
      <c r="M785" s="213"/>
      <c r="N785" s="214"/>
      <c r="O785" s="214"/>
      <c r="P785" s="214"/>
      <c r="Q785" s="214"/>
      <c r="R785" s="214"/>
      <c r="S785" s="214"/>
      <c r="T785" s="215"/>
      <c r="AT785" s="216" t="s">
        <v>217</v>
      </c>
      <c r="AU785" s="216" t="s">
        <v>79</v>
      </c>
      <c r="AV785" s="13" t="s">
        <v>215</v>
      </c>
      <c r="AW785" s="13" t="s">
        <v>33</v>
      </c>
      <c r="AX785" s="13" t="s">
        <v>77</v>
      </c>
      <c r="AY785" s="216" t="s">
        <v>161</v>
      </c>
    </row>
    <row r="786" spans="2:65" s="1" customFormat="1" ht="22.5" customHeight="1">
      <c r="B786" s="181"/>
      <c r="C786" s="234" t="s">
        <v>1713</v>
      </c>
      <c r="D786" s="234" t="s">
        <v>513</v>
      </c>
      <c r="E786" s="235" t="s">
        <v>1714</v>
      </c>
      <c r="F786" s="236" t="s">
        <v>1715</v>
      </c>
      <c r="G786" s="237" t="s">
        <v>416</v>
      </c>
      <c r="H786" s="238">
        <v>424.673</v>
      </c>
      <c r="I786" s="239"/>
      <c r="J786" s="240">
        <f>ROUND(I786*H786,2)</f>
        <v>0</v>
      </c>
      <c r="K786" s="236" t="s">
        <v>5</v>
      </c>
      <c r="L786" s="241"/>
      <c r="M786" s="242" t="s">
        <v>5</v>
      </c>
      <c r="N786" s="243" t="s">
        <v>40</v>
      </c>
      <c r="O786" s="42"/>
      <c r="P786" s="191">
        <f>O786*H786</f>
        <v>0</v>
      </c>
      <c r="Q786" s="191">
        <v>0.004</v>
      </c>
      <c r="R786" s="191">
        <f>Q786*H786</f>
        <v>1.698692</v>
      </c>
      <c r="S786" s="191">
        <v>0</v>
      </c>
      <c r="T786" s="192">
        <f>S786*H786</f>
        <v>0</v>
      </c>
      <c r="AR786" s="24" t="s">
        <v>1073</v>
      </c>
      <c r="AT786" s="24" t="s">
        <v>513</v>
      </c>
      <c r="AU786" s="24" t="s">
        <v>79</v>
      </c>
      <c r="AY786" s="24" t="s">
        <v>161</v>
      </c>
      <c r="BE786" s="193">
        <f>IF(N786="základní",J786,0)</f>
        <v>0</v>
      </c>
      <c r="BF786" s="193">
        <f>IF(N786="snížená",J786,0)</f>
        <v>0</v>
      </c>
      <c r="BG786" s="193">
        <f>IF(N786="zákl. přenesená",J786,0)</f>
        <v>0</v>
      </c>
      <c r="BH786" s="193">
        <f>IF(N786="sníž. přenesená",J786,0)</f>
        <v>0</v>
      </c>
      <c r="BI786" s="193">
        <f>IF(N786="nulová",J786,0)</f>
        <v>0</v>
      </c>
      <c r="BJ786" s="24" t="s">
        <v>77</v>
      </c>
      <c r="BK786" s="193">
        <f>ROUND(I786*H786,2)</f>
        <v>0</v>
      </c>
      <c r="BL786" s="24" t="s">
        <v>277</v>
      </c>
      <c r="BM786" s="24" t="s">
        <v>1716</v>
      </c>
    </row>
    <row r="787" spans="2:51" s="12" customFormat="1" ht="13.5">
      <c r="B787" s="198"/>
      <c r="D787" s="208" t="s">
        <v>217</v>
      </c>
      <c r="E787" s="217" t="s">
        <v>5</v>
      </c>
      <c r="F787" s="218" t="s">
        <v>1717</v>
      </c>
      <c r="H787" s="219">
        <v>424.673</v>
      </c>
      <c r="I787" s="203"/>
      <c r="L787" s="198"/>
      <c r="M787" s="204"/>
      <c r="N787" s="205"/>
      <c r="O787" s="205"/>
      <c r="P787" s="205"/>
      <c r="Q787" s="205"/>
      <c r="R787" s="205"/>
      <c r="S787" s="205"/>
      <c r="T787" s="206"/>
      <c r="AT787" s="200" t="s">
        <v>217</v>
      </c>
      <c r="AU787" s="200" t="s">
        <v>79</v>
      </c>
      <c r="AV787" s="12" t="s">
        <v>79</v>
      </c>
      <c r="AW787" s="12" t="s">
        <v>33</v>
      </c>
      <c r="AX787" s="12" t="s">
        <v>77</v>
      </c>
      <c r="AY787" s="200" t="s">
        <v>161</v>
      </c>
    </row>
    <row r="788" spans="2:65" s="1" customFormat="1" ht="31.5" customHeight="1">
      <c r="B788" s="181"/>
      <c r="C788" s="182" t="s">
        <v>1718</v>
      </c>
      <c r="D788" s="182" t="s">
        <v>165</v>
      </c>
      <c r="E788" s="183" t="s">
        <v>1719</v>
      </c>
      <c r="F788" s="184" t="s">
        <v>1720</v>
      </c>
      <c r="G788" s="185" t="s">
        <v>231</v>
      </c>
      <c r="H788" s="186">
        <v>110.25</v>
      </c>
      <c r="I788" s="187"/>
      <c r="J788" s="188">
        <f>ROUND(I788*H788,2)</f>
        <v>0</v>
      </c>
      <c r="K788" s="184" t="s">
        <v>169</v>
      </c>
      <c r="L788" s="41"/>
      <c r="M788" s="189" t="s">
        <v>5</v>
      </c>
      <c r="N788" s="190" t="s">
        <v>40</v>
      </c>
      <c r="O788" s="42"/>
      <c r="P788" s="191">
        <f>O788*H788</f>
        <v>0</v>
      </c>
      <c r="Q788" s="191">
        <v>0.00098</v>
      </c>
      <c r="R788" s="191">
        <f>Q788*H788</f>
        <v>0.108045</v>
      </c>
      <c r="S788" s="191">
        <v>0</v>
      </c>
      <c r="T788" s="192">
        <f>S788*H788</f>
        <v>0</v>
      </c>
      <c r="AR788" s="24" t="s">
        <v>277</v>
      </c>
      <c r="AT788" s="24" t="s">
        <v>165</v>
      </c>
      <c r="AU788" s="24" t="s">
        <v>79</v>
      </c>
      <c r="AY788" s="24" t="s">
        <v>161</v>
      </c>
      <c r="BE788" s="193">
        <f>IF(N788="základní",J788,0)</f>
        <v>0</v>
      </c>
      <c r="BF788" s="193">
        <f>IF(N788="snížená",J788,0)</f>
        <v>0</v>
      </c>
      <c r="BG788" s="193">
        <f>IF(N788="zákl. přenesená",J788,0)</f>
        <v>0</v>
      </c>
      <c r="BH788" s="193">
        <f>IF(N788="sníž. přenesená",J788,0)</f>
        <v>0</v>
      </c>
      <c r="BI788" s="193">
        <f>IF(N788="nulová",J788,0)</f>
        <v>0</v>
      </c>
      <c r="BJ788" s="24" t="s">
        <v>77</v>
      </c>
      <c r="BK788" s="193">
        <f>ROUND(I788*H788,2)</f>
        <v>0</v>
      </c>
      <c r="BL788" s="24" t="s">
        <v>277</v>
      </c>
      <c r="BM788" s="24" t="s">
        <v>1721</v>
      </c>
    </row>
    <row r="789" spans="2:65" s="1" customFormat="1" ht="22.5" customHeight="1">
      <c r="B789" s="181"/>
      <c r="C789" s="234" t="s">
        <v>1722</v>
      </c>
      <c r="D789" s="234" t="s">
        <v>513</v>
      </c>
      <c r="E789" s="235" t="s">
        <v>1723</v>
      </c>
      <c r="F789" s="236" t="s">
        <v>1724</v>
      </c>
      <c r="G789" s="237" t="s">
        <v>214</v>
      </c>
      <c r="H789" s="238">
        <v>27.894</v>
      </c>
      <c r="I789" s="239"/>
      <c r="J789" s="240">
        <f>ROUND(I789*H789,2)</f>
        <v>0</v>
      </c>
      <c r="K789" s="236" t="s">
        <v>169</v>
      </c>
      <c r="L789" s="241"/>
      <c r="M789" s="242" t="s">
        <v>5</v>
      </c>
      <c r="N789" s="243" t="s">
        <v>40</v>
      </c>
      <c r="O789" s="42"/>
      <c r="P789" s="191">
        <f>O789*H789</f>
        <v>0</v>
      </c>
      <c r="Q789" s="191">
        <v>0.0192</v>
      </c>
      <c r="R789" s="191">
        <f>Q789*H789</f>
        <v>0.5355648</v>
      </c>
      <c r="S789" s="191">
        <v>0</v>
      </c>
      <c r="T789" s="192">
        <f>S789*H789</f>
        <v>0</v>
      </c>
      <c r="AR789" s="24" t="s">
        <v>1073</v>
      </c>
      <c r="AT789" s="24" t="s">
        <v>513</v>
      </c>
      <c r="AU789" s="24" t="s">
        <v>79</v>
      </c>
      <c r="AY789" s="24" t="s">
        <v>161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24" t="s">
        <v>77</v>
      </c>
      <c r="BK789" s="193">
        <f>ROUND(I789*H789,2)</f>
        <v>0</v>
      </c>
      <c r="BL789" s="24" t="s">
        <v>277</v>
      </c>
      <c r="BM789" s="24" t="s">
        <v>1725</v>
      </c>
    </row>
    <row r="790" spans="2:51" s="12" customFormat="1" ht="13.5">
      <c r="B790" s="198"/>
      <c r="D790" s="208" t="s">
        <v>217</v>
      </c>
      <c r="E790" s="217" t="s">
        <v>5</v>
      </c>
      <c r="F790" s="218" t="s">
        <v>1726</v>
      </c>
      <c r="H790" s="219">
        <v>27.894</v>
      </c>
      <c r="I790" s="203"/>
      <c r="L790" s="198"/>
      <c r="M790" s="204"/>
      <c r="N790" s="205"/>
      <c r="O790" s="205"/>
      <c r="P790" s="205"/>
      <c r="Q790" s="205"/>
      <c r="R790" s="205"/>
      <c r="S790" s="205"/>
      <c r="T790" s="206"/>
      <c r="AT790" s="200" t="s">
        <v>217</v>
      </c>
      <c r="AU790" s="200" t="s">
        <v>79</v>
      </c>
      <c r="AV790" s="12" t="s">
        <v>79</v>
      </c>
      <c r="AW790" s="12" t="s">
        <v>33</v>
      </c>
      <c r="AX790" s="12" t="s">
        <v>77</v>
      </c>
      <c r="AY790" s="200" t="s">
        <v>161</v>
      </c>
    </row>
    <row r="791" spans="2:65" s="1" customFormat="1" ht="22.5" customHeight="1">
      <c r="B791" s="181"/>
      <c r="C791" s="182" t="s">
        <v>1727</v>
      </c>
      <c r="D791" s="182" t="s">
        <v>165</v>
      </c>
      <c r="E791" s="183" t="s">
        <v>1728</v>
      </c>
      <c r="F791" s="184" t="s">
        <v>1729</v>
      </c>
      <c r="G791" s="185" t="s">
        <v>231</v>
      </c>
      <c r="H791" s="186">
        <v>158.95</v>
      </c>
      <c r="I791" s="187"/>
      <c r="J791" s="188">
        <f>ROUND(I791*H791,2)</f>
        <v>0</v>
      </c>
      <c r="K791" s="184" t="s">
        <v>169</v>
      </c>
      <c r="L791" s="41"/>
      <c r="M791" s="189" t="s">
        <v>5</v>
      </c>
      <c r="N791" s="190" t="s">
        <v>40</v>
      </c>
      <c r="O791" s="42"/>
      <c r="P791" s="191">
        <f>O791*H791</f>
        <v>0</v>
      </c>
      <c r="Q791" s="191">
        <v>0.00046</v>
      </c>
      <c r="R791" s="191">
        <f>Q791*H791</f>
        <v>0.073117</v>
      </c>
      <c r="S791" s="191">
        <v>0</v>
      </c>
      <c r="T791" s="192">
        <f>S791*H791</f>
        <v>0</v>
      </c>
      <c r="AR791" s="24" t="s">
        <v>277</v>
      </c>
      <c r="AT791" s="24" t="s">
        <v>165</v>
      </c>
      <c r="AU791" s="24" t="s">
        <v>79</v>
      </c>
      <c r="AY791" s="24" t="s">
        <v>161</v>
      </c>
      <c r="BE791" s="193">
        <f>IF(N791="základní",J791,0)</f>
        <v>0</v>
      </c>
      <c r="BF791" s="193">
        <f>IF(N791="snížená",J791,0)</f>
        <v>0</v>
      </c>
      <c r="BG791" s="193">
        <f>IF(N791="zákl. přenesená",J791,0)</f>
        <v>0</v>
      </c>
      <c r="BH791" s="193">
        <f>IF(N791="sníž. přenesená",J791,0)</f>
        <v>0</v>
      </c>
      <c r="BI791" s="193">
        <f>IF(N791="nulová",J791,0)</f>
        <v>0</v>
      </c>
      <c r="BJ791" s="24" t="s">
        <v>77</v>
      </c>
      <c r="BK791" s="193">
        <f>ROUND(I791*H791,2)</f>
        <v>0</v>
      </c>
      <c r="BL791" s="24" t="s">
        <v>277</v>
      </c>
      <c r="BM791" s="24" t="s">
        <v>1730</v>
      </c>
    </row>
    <row r="792" spans="2:51" s="12" customFormat="1" ht="13.5">
      <c r="B792" s="198"/>
      <c r="D792" s="199" t="s">
        <v>217</v>
      </c>
      <c r="E792" s="200" t="s">
        <v>5</v>
      </c>
      <c r="F792" s="201" t="s">
        <v>1731</v>
      </c>
      <c r="H792" s="202">
        <v>107.45</v>
      </c>
      <c r="I792" s="203"/>
      <c r="L792" s="198"/>
      <c r="M792" s="204"/>
      <c r="N792" s="205"/>
      <c r="O792" s="205"/>
      <c r="P792" s="205"/>
      <c r="Q792" s="205"/>
      <c r="R792" s="205"/>
      <c r="S792" s="205"/>
      <c r="T792" s="206"/>
      <c r="AT792" s="200" t="s">
        <v>217</v>
      </c>
      <c r="AU792" s="200" t="s">
        <v>79</v>
      </c>
      <c r="AV792" s="12" t="s">
        <v>79</v>
      </c>
      <c r="AW792" s="12" t="s">
        <v>33</v>
      </c>
      <c r="AX792" s="12" t="s">
        <v>69</v>
      </c>
      <c r="AY792" s="200" t="s">
        <v>161</v>
      </c>
    </row>
    <row r="793" spans="2:51" s="12" customFormat="1" ht="13.5">
      <c r="B793" s="198"/>
      <c r="D793" s="199" t="s">
        <v>217</v>
      </c>
      <c r="E793" s="200" t="s">
        <v>5</v>
      </c>
      <c r="F793" s="201" t="s">
        <v>1732</v>
      </c>
      <c r="H793" s="202">
        <v>51.5</v>
      </c>
      <c r="I793" s="203"/>
      <c r="L793" s="198"/>
      <c r="M793" s="204"/>
      <c r="N793" s="205"/>
      <c r="O793" s="205"/>
      <c r="P793" s="205"/>
      <c r="Q793" s="205"/>
      <c r="R793" s="205"/>
      <c r="S793" s="205"/>
      <c r="T793" s="206"/>
      <c r="AT793" s="200" t="s">
        <v>217</v>
      </c>
      <c r="AU793" s="200" t="s">
        <v>79</v>
      </c>
      <c r="AV793" s="12" t="s">
        <v>79</v>
      </c>
      <c r="AW793" s="12" t="s">
        <v>33</v>
      </c>
      <c r="AX793" s="12" t="s">
        <v>69</v>
      </c>
      <c r="AY793" s="200" t="s">
        <v>161</v>
      </c>
    </row>
    <row r="794" spans="2:51" s="13" customFormat="1" ht="13.5">
      <c r="B794" s="207"/>
      <c r="D794" s="208" t="s">
        <v>217</v>
      </c>
      <c r="E794" s="209" t="s">
        <v>5</v>
      </c>
      <c r="F794" s="210" t="s">
        <v>220</v>
      </c>
      <c r="H794" s="211">
        <v>158.95</v>
      </c>
      <c r="I794" s="212"/>
      <c r="L794" s="207"/>
      <c r="M794" s="213"/>
      <c r="N794" s="214"/>
      <c r="O794" s="214"/>
      <c r="P794" s="214"/>
      <c r="Q794" s="214"/>
      <c r="R794" s="214"/>
      <c r="S794" s="214"/>
      <c r="T794" s="215"/>
      <c r="AT794" s="216" t="s">
        <v>217</v>
      </c>
      <c r="AU794" s="216" t="s">
        <v>79</v>
      </c>
      <c r="AV794" s="13" t="s">
        <v>215</v>
      </c>
      <c r="AW794" s="13" t="s">
        <v>33</v>
      </c>
      <c r="AX794" s="13" t="s">
        <v>77</v>
      </c>
      <c r="AY794" s="216" t="s">
        <v>161</v>
      </c>
    </row>
    <row r="795" spans="2:65" s="1" customFormat="1" ht="22.5" customHeight="1">
      <c r="B795" s="181"/>
      <c r="C795" s="234" t="s">
        <v>1733</v>
      </c>
      <c r="D795" s="234" t="s">
        <v>513</v>
      </c>
      <c r="E795" s="235" t="s">
        <v>1734</v>
      </c>
      <c r="F795" s="236" t="s">
        <v>1735</v>
      </c>
      <c r="G795" s="237" t="s">
        <v>416</v>
      </c>
      <c r="H795" s="238">
        <v>606.029</v>
      </c>
      <c r="I795" s="239"/>
      <c r="J795" s="240">
        <f>ROUND(I795*H795,2)</f>
        <v>0</v>
      </c>
      <c r="K795" s="236" t="s">
        <v>169</v>
      </c>
      <c r="L795" s="241"/>
      <c r="M795" s="242" t="s">
        <v>5</v>
      </c>
      <c r="N795" s="243" t="s">
        <v>40</v>
      </c>
      <c r="O795" s="42"/>
      <c r="P795" s="191">
        <f>O795*H795</f>
        <v>0</v>
      </c>
      <c r="Q795" s="191">
        <v>0.00036</v>
      </c>
      <c r="R795" s="191">
        <f>Q795*H795</f>
        <v>0.21817044000000002</v>
      </c>
      <c r="S795" s="191">
        <v>0</v>
      </c>
      <c r="T795" s="192">
        <f>S795*H795</f>
        <v>0</v>
      </c>
      <c r="AR795" s="24" t="s">
        <v>1073</v>
      </c>
      <c r="AT795" s="24" t="s">
        <v>513</v>
      </c>
      <c r="AU795" s="24" t="s">
        <v>79</v>
      </c>
      <c r="AY795" s="24" t="s">
        <v>161</v>
      </c>
      <c r="BE795" s="193">
        <f>IF(N795="základní",J795,0)</f>
        <v>0</v>
      </c>
      <c r="BF795" s="193">
        <f>IF(N795="snížená",J795,0)</f>
        <v>0</v>
      </c>
      <c r="BG795" s="193">
        <f>IF(N795="zákl. přenesená",J795,0)</f>
        <v>0</v>
      </c>
      <c r="BH795" s="193">
        <f>IF(N795="sníž. přenesená",J795,0)</f>
        <v>0</v>
      </c>
      <c r="BI795" s="193">
        <f>IF(N795="nulová",J795,0)</f>
        <v>0</v>
      </c>
      <c r="BJ795" s="24" t="s">
        <v>77</v>
      </c>
      <c r="BK795" s="193">
        <f>ROUND(I795*H795,2)</f>
        <v>0</v>
      </c>
      <c r="BL795" s="24" t="s">
        <v>277</v>
      </c>
      <c r="BM795" s="24" t="s">
        <v>1736</v>
      </c>
    </row>
    <row r="796" spans="2:51" s="12" customFormat="1" ht="13.5">
      <c r="B796" s="198"/>
      <c r="D796" s="199" t="s">
        <v>217</v>
      </c>
      <c r="E796" s="200" t="s">
        <v>5</v>
      </c>
      <c r="F796" s="201" t="s">
        <v>1737</v>
      </c>
      <c r="H796" s="202">
        <v>550.935</v>
      </c>
      <c r="I796" s="203"/>
      <c r="L796" s="198"/>
      <c r="M796" s="204"/>
      <c r="N796" s="205"/>
      <c r="O796" s="205"/>
      <c r="P796" s="205"/>
      <c r="Q796" s="205"/>
      <c r="R796" s="205"/>
      <c r="S796" s="205"/>
      <c r="T796" s="206"/>
      <c r="AT796" s="200" t="s">
        <v>217</v>
      </c>
      <c r="AU796" s="200" t="s">
        <v>79</v>
      </c>
      <c r="AV796" s="12" t="s">
        <v>79</v>
      </c>
      <c r="AW796" s="12" t="s">
        <v>33</v>
      </c>
      <c r="AX796" s="12" t="s">
        <v>69</v>
      </c>
      <c r="AY796" s="200" t="s">
        <v>161</v>
      </c>
    </row>
    <row r="797" spans="2:51" s="12" customFormat="1" ht="13.5">
      <c r="B797" s="198"/>
      <c r="D797" s="208" t="s">
        <v>217</v>
      </c>
      <c r="E797" s="217" t="s">
        <v>5</v>
      </c>
      <c r="F797" s="218" t="s">
        <v>1738</v>
      </c>
      <c r="H797" s="219">
        <v>606.029</v>
      </c>
      <c r="I797" s="203"/>
      <c r="L797" s="198"/>
      <c r="M797" s="204"/>
      <c r="N797" s="205"/>
      <c r="O797" s="205"/>
      <c r="P797" s="205"/>
      <c r="Q797" s="205"/>
      <c r="R797" s="205"/>
      <c r="S797" s="205"/>
      <c r="T797" s="206"/>
      <c r="AT797" s="200" t="s">
        <v>217</v>
      </c>
      <c r="AU797" s="200" t="s">
        <v>79</v>
      </c>
      <c r="AV797" s="12" t="s">
        <v>79</v>
      </c>
      <c r="AW797" s="12" t="s">
        <v>33</v>
      </c>
      <c r="AX797" s="12" t="s">
        <v>77</v>
      </c>
      <c r="AY797" s="200" t="s">
        <v>161</v>
      </c>
    </row>
    <row r="798" spans="2:65" s="1" customFormat="1" ht="31.5" customHeight="1">
      <c r="B798" s="181"/>
      <c r="C798" s="182" t="s">
        <v>1739</v>
      </c>
      <c r="D798" s="182" t="s">
        <v>165</v>
      </c>
      <c r="E798" s="183" t="s">
        <v>1740</v>
      </c>
      <c r="F798" s="184" t="s">
        <v>1741</v>
      </c>
      <c r="G798" s="185" t="s">
        <v>231</v>
      </c>
      <c r="H798" s="186">
        <v>43</v>
      </c>
      <c r="I798" s="187"/>
      <c r="J798" s="188">
        <f>ROUND(I798*H798,2)</f>
        <v>0</v>
      </c>
      <c r="K798" s="184" t="s">
        <v>169</v>
      </c>
      <c r="L798" s="41"/>
      <c r="M798" s="189" t="s">
        <v>5</v>
      </c>
      <c r="N798" s="190" t="s">
        <v>40</v>
      </c>
      <c r="O798" s="42"/>
      <c r="P798" s="191">
        <f>O798*H798</f>
        <v>0</v>
      </c>
      <c r="Q798" s="191">
        <v>0.00046</v>
      </c>
      <c r="R798" s="191">
        <f>Q798*H798</f>
        <v>0.01978</v>
      </c>
      <c r="S798" s="191">
        <v>0</v>
      </c>
      <c r="T798" s="192">
        <f>S798*H798</f>
        <v>0</v>
      </c>
      <c r="AR798" s="24" t="s">
        <v>277</v>
      </c>
      <c r="AT798" s="24" t="s">
        <v>165</v>
      </c>
      <c r="AU798" s="24" t="s">
        <v>79</v>
      </c>
      <c r="AY798" s="24" t="s">
        <v>161</v>
      </c>
      <c r="BE798" s="193">
        <f>IF(N798="základní",J798,0)</f>
        <v>0</v>
      </c>
      <c r="BF798" s="193">
        <f>IF(N798="snížená",J798,0)</f>
        <v>0</v>
      </c>
      <c r="BG798" s="193">
        <f>IF(N798="zákl. přenesená",J798,0)</f>
        <v>0</v>
      </c>
      <c r="BH798" s="193">
        <f>IF(N798="sníž. přenesená",J798,0)</f>
        <v>0</v>
      </c>
      <c r="BI798" s="193">
        <f>IF(N798="nulová",J798,0)</f>
        <v>0</v>
      </c>
      <c r="BJ798" s="24" t="s">
        <v>77</v>
      </c>
      <c r="BK798" s="193">
        <f>ROUND(I798*H798,2)</f>
        <v>0</v>
      </c>
      <c r="BL798" s="24" t="s">
        <v>277</v>
      </c>
      <c r="BM798" s="24" t="s">
        <v>1742</v>
      </c>
    </row>
    <row r="799" spans="2:51" s="12" customFormat="1" ht="13.5">
      <c r="B799" s="198"/>
      <c r="D799" s="208" t="s">
        <v>217</v>
      </c>
      <c r="E799" s="217" t="s">
        <v>5</v>
      </c>
      <c r="F799" s="218" t="s">
        <v>1743</v>
      </c>
      <c r="H799" s="219">
        <v>43</v>
      </c>
      <c r="I799" s="203"/>
      <c r="L799" s="198"/>
      <c r="M799" s="204"/>
      <c r="N799" s="205"/>
      <c r="O799" s="205"/>
      <c r="P799" s="205"/>
      <c r="Q799" s="205"/>
      <c r="R799" s="205"/>
      <c r="S799" s="205"/>
      <c r="T799" s="206"/>
      <c r="AT799" s="200" t="s">
        <v>217</v>
      </c>
      <c r="AU799" s="200" t="s">
        <v>79</v>
      </c>
      <c r="AV799" s="12" t="s">
        <v>79</v>
      </c>
      <c r="AW799" s="12" t="s">
        <v>33</v>
      </c>
      <c r="AX799" s="12" t="s">
        <v>77</v>
      </c>
      <c r="AY799" s="200" t="s">
        <v>161</v>
      </c>
    </row>
    <row r="800" spans="2:65" s="1" customFormat="1" ht="22.5" customHeight="1">
      <c r="B800" s="181"/>
      <c r="C800" s="234" t="s">
        <v>1744</v>
      </c>
      <c r="D800" s="234" t="s">
        <v>513</v>
      </c>
      <c r="E800" s="235" t="s">
        <v>1734</v>
      </c>
      <c r="F800" s="236" t="s">
        <v>1735</v>
      </c>
      <c r="G800" s="237" t="s">
        <v>416</v>
      </c>
      <c r="H800" s="238">
        <v>179.504</v>
      </c>
      <c r="I800" s="239"/>
      <c r="J800" s="240">
        <f>ROUND(I800*H800,2)</f>
        <v>0</v>
      </c>
      <c r="K800" s="236" t="s">
        <v>169</v>
      </c>
      <c r="L800" s="241"/>
      <c r="M800" s="242" t="s">
        <v>5</v>
      </c>
      <c r="N800" s="243" t="s">
        <v>40</v>
      </c>
      <c r="O800" s="42"/>
      <c r="P800" s="191">
        <f>O800*H800</f>
        <v>0</v>
      </c>
      <c r="Q800" s="191">
        <v>0.00036</v>
      </c>
      <c r="R800" s="191">
        <f>Q800*H800</f>
        <v>0.06462144</v>
      </c>
      <c r="S800" s="191">
        <v>0</v>
      </c>
      <c r="T800" s="192">
        <f>S800*H800</f>
        <v>0</v>
      </c>
      <c r="AR800" s="24" t="s">
        <v>1073</v>
      </c>
      <c r="AT800" s="24" t="s">
        <v>513</v>
      </c>
      <c r="AU800" s="24" t="s">
        <v>79</v>
      </c>
      <c r="AY800" s="24" t="s">
        <v>161</v>
      </c>
      <c r="BE800" s="193">
        <f>IF(N800="základní",J800,0)</f>
        <v>0</v>
      </c>
      <c r="BF800" s="193">
        <f>IF(N800="snížená",J800,0)</f>
        <v>0</v>
      </c>
      <c r="BG800" s="193">
        <f>IF(N800="zákl. přenesená",J800,0)</f>
        <v>0</v>
      </c>
      <c r="BH800" s="193">
        <f>IF(N800="sníž. přenesená",J800,0)</f>
        <v>0</v>
      </c>
      <c r="BI800" s="193">
        <f>IF(N800="nulová",J800,0)</f>
        <v>0</v>
      </c>
      <c r="BJ800" s="24" t="s">
        <v>77</v>
      </c>
      <c r="BK800" s="193">
        <f>ROUND(I800*H800,2)</f>
        <v>0</v>
      </c>
      <c r="BL800" s="24" t="s">
        <v>277</v>
      </c>
      <c r="BM800" s="24" t="s">
        <v>1745</v>
      </c>
    </row>
    <row r="801" spans="2:51" s="12" customFormat="1" ht="13.5">
      <c r="B801" s="198"/>
      <c r="D801" s="199" t="s">
        <v>217</v>
      </c>
      <c r="E801" s="200" t="s">
        <v>5</v>
      </c>
      <c r="F801" s="201" t="s">
        <v>1746</v>
      </c>
      <c r="H801" s="202">
        <v>163.185</v>
      </c>
      <c r="I801" s="203"/>
      <c r="L801" s="198"/>
      <c r="M801" s="204"/>
      <c r="N801" s="205"/>
      <c r="O801" s="205"/>
      <c r="P801" s="205"/>
      <c r="Q801" s="205"/>
      <c r="R801" s="205"/>
      <c r="S801" s="205"/>
      <c r="T801" s="206"/>
      <c r="AT801" s="200" t="s">
        <v>217</v>
      </c>
      <c r="AU801" s="200" t="s">
        <v>79</v>
      </c>
      <c r="AV801" s="12" t="s">
        <v>79</v>
      </c>
      <c r="AW801" s="12" t="s">
        <v>33</v>
      </c>
      <c r="AX801" s="12" t="s">
        <v>69</v>
      </c>
      <c r="AY801" s="200" t="s">
        <v>161</v>
      </c>
    </row>
    <row r="802" spans="2:51" s="12" customFormat="1" ht="13.5">
      <c r="B802" s="198"/>
      <c r="D802" s="208" t="s">
        <v>217</v>
      </c>
      <c r="E802" s="217" t="s">
        <v>5</v>
      </c>
      <c r="F802" s="218" t="s">
        <v>1747</v>
      </c>
      <c r="H802" s="219">
        <v>179.504</v>
      </c>
      <c r="I802" s="203"/>
      <c r="L802" s="198"/>
      <c r="M802" s="204"/>
      <c r="N802" s="205"/>
      <c r="O802" s="205"/>
      <c r="P802" s="205"/>
      <c r="Q802" s="205"/>
      <c r="R802" s="205"/>
      <c r="S802" s="205"/>
      <c r="T802" s="206"/>
      <c r="AT802" s="200" t="s">
        <v>217</v>
      </c>
      <c r="AU802" s="200" t="s">
        <v>79</v>
      </c>
      <c r="AV802" s="12" t="s">
        <v>79</v>
      </c>
      <c r="AW802" s="12" t="s">
        <v>33</v>
      </c>
      <c r="AX802" s="12" t="s">
        <v>77</v>
      </c>
      <c r="AY802" s="200" t="s">
        <v>161</v>
      </c>
    </row>
    <row r="803" spans="2:65" s="1" customFormat="1" ht="31.5" customHeight="1">
      <c r="B803" s="181"/>
      <c r="C803" s="182" t="s">
        <v>1748</v>
      </c>
      <c r="D803" s="182" t="s">
        <v>165</v>
      </c>
      <c r="E803" s="183" t="s">
        <v>1749</v>
      </c>
      <c r="F803" s="184" t="s">
        <v>1750</v>
      </c>
      <c r="G803" s="185" t="s">
        <v>214</v>
      </c>
      <c r="H803" s="186">
        <v>126.139</v>
      </c>
      <c r="I803" s="187"/>
      <c r="J803" s="188">
        <f>ROUND(I803*H803,2)</f>
        <v>0</v>
      </c>
      <c r="K803" s="184" t="s">
        <v>169</v>
      </c>
      <c r="L803" s="41"/>
      <c r="M803" s="189" t="s">
        <v>5</v>
      </c>
      <c r="N803" s="190" t="s">
        <v>40</v>
      </c>
      <c r="O803" s="42"/>
      <c r="P803" s="191">
        <f>O803*H803</f>
        <v>0</v>
      </c>
      <c r="Q803" s="191">
        <v>0.00392</v>
      </c>
      <c r="R803" s="191">
        <f>Q803*H803</f>
        <v>0.49446487999999994</v>
      </c>
      <c r="S803" s="191">
        <v>0</v>
      </c>
      <c r="T803" s="192">
        <f>S803*H803</f>
        <v>0</v>
      </c>
      <c r="AR803" s="24" t="s">
        <v>277</v>
      </c>
      <c r="AT803" s="24" t="s">
        <v>165</v>
      </c>
      <c r="AU803" s="24" t="s">
        <v>79</v>
      </c>
      <c r="AY803" s="24" t="s">
        <v>161</v>
      </c>
      <c r="BE803" s="193">
        <f>IF(N803="základní",J803,0)</f>
        <v>0</v>
      </c>
      <c r="BF803" s="193">
        <f>IF(N803="snížená",J803,0)</f>
        <v>0</v>
      </c>
      <c r="BG803" s="193">
        <f>IF(N803="zákl. přenesená",J803,0)</f>
        <v>0</v>
      </c>
      <c r="BH803" s="193">
        <f>IF(N803="sníž. přenesená",J803,0)</f>
        <v>0</v>
      </c>
      <c r="BI803" s="193">
        <f>IF(N803="nulová",J803,0)</f>
        <v>0</v>
      </c>
      <c r="BJ803" s="24" t="s">
        <v>77</v>
      </c>
      <c r="BK803" s="193">
        <f>ROUND(I803*H803,2)</f>
        <v>0</v>
      </c>
      <c r="BL803" s="24" t="s">
        <v>277</v>
      </c>
      <c r="BM803" s="24" t="s">
        <v>1751</v>
      </c>
    </row>
    <row r="804" spans="2:51" s="12" customFormat="1" ht="13.5">
      <c r="B804" s="198"/>
      <c r="D804" s="199" t="s">
        <v>217</v>
      </c>
      <c r="E804" s="200" t="s">
        <v>5</v>
      </c>
      <c r="F804" s="201" t="s">
        <v>1752</v>
      </c>
      <c r="H804" s="202">
        <v>22.32</v>
      </c>
      <c r="I804" s="203"/>
      <c r="L804" s="198"/>
      <c r="M804" s="204"/>
      <c r="N804" s="205"/>
      <c r="O804" s="205"/>
      <c r="P804" s="205"/>
      <c r="Q804" s="205"/>
      <c r="R804" s="205"/>
      <c r="S804" s="205"/>
      <c r="T804" s="206"/>
      <c r="AT804" s="200" t="s">
        <v>217</v>
      </c>
      <c r="AU804" s="200" t="s">
        <v>79</v>
      </c>
      <c r="AV804" s="12" t="s">
        <v>79</v>
      </c>
      <c r="AW804" s="12" t="s">
        <v>33</v>
      </c>
      <c r="AX804" s="12" t="s">
        <v>69</v>
      </c>
      <c r="AY804" s="200" t="s">
        <v>161</v>
      </c>
    </row>
    <row r="805" spans="2:51" s="12" customFormat="1" ht="13.5">
      <c r="B805" s="198"/>
      <c r="D805" s="199" t="s">
        <v>217</v>
      </c>
      <c r="E805" s="200" t="s">
        <v>5</v>
      </c>
      <c r="F805" s="201" t="s">
        <v>1753</v>
      </c>
      <c r="H805" s="202">
        <v>19.399</v>
      </c>
      <c r="I805" s="203"/>
      <c r="L805" s="198"/>
      <c r="M805" s="204"/>
      <c r="N805" s="205"/>
      <c r="O805" s="205"/>
      <c r="P805" s="205"/>
      <c r="Q805" s="205"/>
      <c r="R805" s="205"/>
      <c r="S805" s="205"/>
      <c r="T805" s="206"/>
      <c r="AT805" s="200" t="s">
        <v>217</v>
      </c>
      <c r="AU805" s="200" t="s">
        <v>79</v>
      </c>
      <c r="AV805" s="12" t="s">
        <v>79</v>
      </c>
      <c r="AW805" s="12" t="s">
        <v>33</v>
      </c>
      <c r="AX805" s="12" t="s">
        <v>69</v>
      </c>
      <c r="AY805" s="200" t="s">
        <v>161</v>
      </c>
    </row>
    <row r="806" spans="2:51" s="12" customFormat="1" ht="13.5">
      <c r="B806" s="198"/>
      <c r="D806" s="199" t="s">
        <v>217</v>
      </c>
      <c r="E806" s="200" t="s">
        <v>5</v>
      </c>
      <c r="F806" s="201" t="s">
        <v>1754</v>
      </c>
      <c r="H806" s="202">
        <v>42.6</v>
      </c>
      <c r="I806" s="203"/>
      <c r="L806" s="198"/>
      <c r="M806" s="204"/>
      <c r="N806" s="205"/>
      <c r="O806" s="205"/>
      <c r="P806" s="205"/>
      <c r="Q806" s="205"/>
      <c r="R806" s="205"/>
      <c r="S806" s="205"/>
      <c r="T806" s="206"/>
      <c r="AT806" s="200" t="s">
        <v>217</v>
      </c>
      <c r="AU806" s="200" t="s">
        <v>79</v>
      </c>
      <c r="AV806" s="12" t="s">
        <v>79</v>
      </c>
      <c r="AW806" s="12" t="s">
        <v>33</v>
      </c>
      <c r="AX806" s="12" t="s">
        <v>69</v>
      </c>
      <c r="AY806" s="200" t="s">
        <v>161</v>
      </c>
    </row>
    <row r="807" spans="2:51" s="14" customFormat="1" ht="13.5">
      <c r="B807" s="226"/>
      <c r="D807" s="199" t="s">
        <v>217</v>
      </c>
      <c r="E807" s="227" t="s">
        <v>5</v>
      </c>
      <c r="F807" s="228" t="s">
        <v>401</v>
      </c>
      <c r="H807" s="229">
        <v>84.319</v>
      </c>
      <c r="I807" s="230"/>
      <c r="L807" s="226"/>
      <c r="M807" s="231"/>
      <c r="N807" s="232"/>
      <c r="O807" s="232"/>
      <c r="P807" s="232"/>
      <c r="Q807" s="232"/>
      <c r="R807" s="232"/>
      <c r="S807" s="232"/>
      <c r="T807" s="233"/>
      <c r="AT807" s="227" t="s">
        <v>217</v>
      </c>
      <c r="AU807" s="227" t="s">
        <v>79</v>
      </c>
      <c r="AV807" s="14" t="s">
        <v>253</v>
      </c>
      <c r="AW807" s="14" t="s">
        <v>33</v>
      </c>
      <c r="AX807" s="14" t="s">
        <v>69</v>
      </c>
      <c r="AY807" s="227" t="s">
        <v>161</v>
      </c>
    </row>
    <row r="808" spans="2:51" s="12" customFormat="1" ht="13.5">
      <c r="B808" s="198"/>
      <c r="D808" s="199" t="s">
        <v>217</v>
      </c>
      <c r="E808" s="200" t="s">
        <v>5</v>
      </c>
      <c r="F808" s="201" t="s">
        <v>1755</v>
      </c>
      <c r="H808" s="202">
        <v>41.82</v>
      </c>
      <c r="I808" s="203"/>
      <c r="L808" s="198"/>
      <c r="M808" s="204"/>
      <c r="N808" s="205"/>
      <c r="O808" s="205"/>
      <c r="P808" s="205"/>
      <c r="Q808" s="205"/>
      <c r="R808" s="205"/>
      <c r="S808" s="205"/>
      <c r="T808" s="206"/>
      <c r="AT808" s="200" t="s">
        <v>217</v>
      </c>
      <c r="AU808" s="200" t="s">
        <v>79</v>
      </c>
      <c r="AV808" s="12" t="s">
        <v>79</v>
      </c>
      <c r="AW808" s="12" t="s">
        <v>33</v>
      </c>
      <c r="AX808" s="12" t="s">
        <v>69</v>
      </c>
      <c r="AY808" s="200" t="s">
        <v>161</v>
      </c>
    </row>
    <row r="809" spans="2:51" s="13" customFormat="1" ht="13.5">
      <c r="B809" s="207"/>
      <c r="D809" s="208" t="s">
        <v>217</v>
      </c>
      <c r="E809" s="209" t="s">
        <v>5</v>
      </c>
      <c r="F809" s="210" t="s">
        <v>220</v>
      </c>
      <c r="H809" s="211">
        <v>126.139</v>
      </c>
      <c r="I809" s="212"/>
      <c r="L809" s="207"/>
      <c r="M809" s="213"/>
      <c r="N809" s="214"/>
      <c r="O809" s="214"/>
      <c r="P809" s="214"/>
      <c r="Q809" s="214"/>
      <c r="R809" s="214"/>
      <c r="S809" s="214"/>
      <c r="T809" s="215"/>
      <c r="AT809" s="216" t="s">
        <v>217</v>
      </c>
      <c r="AU809" s="216" t="s">
        <v>79</v>
      </c>
      <c r="AV809" s="13" t="s">
        <v>215</v>
      </c>
      <c r="AW809" s="13" t="s">
        <v>33</v>
      </c>
      <c r="AX809" s="13" t="s">
        <v>77</v>
      </c>
      <c r="AY809" s="216" t="s">
        <v>161</v>
      </c>
    </row>
    <row r="810" spans="2:65" s="1" customFormat="1" ht="22.5" customHeight="1">
      <c r="B810" s="181"/>
      <c r="C810" s="234" t="s">
        <v>1756</v>
      </c>
      <c r="D810" s="234" t="s">
        <v>513</v>
      </c>
      <c r="E810" s="235" t="s">
        <v>1757</v>
      </c>
      <c r="F810" s="236" t="s">
        <v>1758</v>
      </c>
      <c r="G810" s="237" t="s">
        <v>214</v>
      </c>
      <c r="H810" s="238">
        <v>138.753</v>
      </c>
      <c r="I810" s="239"/>
      <c r="J810" s="240">
        <f>ROUND(I810*H810,2)</f>
        <v>0</v>
      </c>
      <c r="K810" s="236" t="s">
        <v>5</v>
      </c>
      <c r="L810" s="241"/>
      <c r="M810" s="242" t="s">
        <v>5</v>
      </c>
      <c r="N810" s="243" t="s">
        <v>40</v>
      </c>
      <c r="O810" s="42"/>
      <c r="P810" s="191">
        <f>O810*H810</f>
        <v>0</v>
      </c>
      <c r="Q810" s="191">
        <v>0.0118</v>
      </c>
      <c r="R810" s="191">
        <f>Q810*H810</f>
        <v>1.6372854</v>
      </c>
      <c r="S810" s="191">
        <v>0</v>
      </c>
      <c r="T810" s="192">
        <f>S810*H810</f>
        <v>0</v>
      </c>
      <c r="AR810" s="24" t="s">
        <v>1073</v>
      </c>
      <c r="AT810" s="24" t="s">
        <v>513</v>
      </c>
      <c r="AU810" s="24" t="s">
        <v>79</v>
      </c>
      <c r="AY810" s="24" t="s">
        <v>161</v>
      </c>
      <c r="BE810" s="193">
        <f>IF(N810="základní",J810,0)</f>
        <v>0</v>
      </c>
      <c r="BF810" s="193">
        <f>IF(N810="snížená",J810,0)</f>
        <v>0</v>
      </c>
      <c r="BG810" s="193">
        <f>IF(N810="zákl. přenesená",J810,0)</f>
        <v>0</v>
      </c>
      <c r="BH810" s="193">
        <f>IF(N810="sníž. přenesená",J810,0)</f>
        <v>0</v>
      </c>
      <c r="BI810" s="193">
        <f>IF(N810="nulová",J810,0)</f>
        <v>0</v>
      </c>
      <c r="BJ810" s="24" t="s">
        <v>77</v>
      </c>
      <c r="BK810" s="193">
        <f>ROUND(I810*H810,2)</f>
        <v>0</v>
      </c>
      <c r="BL810" s="24" t="s">
        <v>277</v>
      </c>
      <c r="BM810" s="24" t="s">
        <v>1759</v>
      </c>
    </row>
    <row r="811" spans="2:51" s="12" customFormat="1" ht="13.5">
      <c r="B811" s="198"/>
      <c r="D811" s="208" t="s">
        <v>217</v>
      </c>
      <c r="E811" s="217" t="s">
        <v>5</v>
      </c>
      <c r="F811" s="218" t="s">
        <v>1760</v>
      </c>
      <c r="H811" s="219">
        <v>138.753</v>
      </c>
      <c r="I811" s="203"/>
      <c r="L811" s="198"/>
      <c r="M811" s="204"/>
      <c r="N811" s="205"/>
      <c r="O811" s="205"/>
      <c r="P811" s="205"/>
      <c r="Q811" s="205"/>
      <c r="R811" s="205"/>
      <c r="S811" s="205"/>
      <c r="T811" s="206"/>
      <c r="AT811" s="200" t="s">
        <v>217</v>
      </c>
      <c r="AU811" s="200" t="s">
        <v>79</v>
      </c>
      <c r="AV811" s="12" t="s">
        <v>79</v>
      </c>
      <c r="AW811" s="12" t="s">
        <v>33</v>
      </c>
      <c r="AX811" s="12" t="s">
        <v>77</v>
      </c>
      <c r="AY811" s="200" t="s">
        <v>161</v>
      </c>
    </row>
    <row r="812" spans="2:65" s="1" customFormat="1" ht="22.5" customHeight="1">
      <c r="B812" s="181"/>
      <c r="C812" s="182" t="s">
        <v>1761</v>
      </c>
      <c r="D812" s="182" t="s">
        <v>165</v>
      </c>
      <c r="E812" s="183" t="s">
        <v>1762</v>
      </c>
      <c r="F812" s="184" t="s">
        <v>1763</v>
      </c>
      <c r="G812" s="185" t="s">
        <v>214</v>
      </c>
      <c r="H812" s="186">
        <v>138.753</v>
      </c>
      <c r="I812" s="187"/>
      <c r="J812" s="188">
        <f>ROUND(I812*H812,2)</f>
        <v>0</v>
      </c>
      <c r="K812" s="184" t="s">
        <v>169</v>
      </c>
      <c r="L812" s="41"/>
      <c r="M812" s="189" t="s">
        <v>5</v>
      </c>
      <c r="N812" s="190" t="s">
        <v>40</v>
      </c>
      <c r="O812" s="42"/>
      <c r="P812" s="191">
        <f>O812*H812</f>
        <v>0</v>
      </c>
      <c r="Q812" s="191">
        <v>0.0003</v>
      </c>
      <c r="R812" s="191">
        <f>Q812*H812</f>
        <v>0.04162589999999999</v>
      </c>
      <c r="S812" s="191">
        <v>0</v>
      </c>
      <c r="T812" s="192">
        <f>S812*H812</f>
        <v>0</v>
      </c>
      <c r="AR812" s="24" t="s">
        <v>277</v>
      </c>
      <c r="AT812" s="24" t="s">
        <v>165</v>
      </c>
      <c r="AU812" s="24" t="s">
        <v>79</v>
      </c>
      <c r="AY812" s="24" t="s">
        <v>161</v>
      </c>
      <c r="BE812" s="193">
        <f>IF(N812="základní",J812,0)</f>
        <v>0</v>
      </c>
      <c r="BF812" s="193">
        <f>IF(N812="snížená",J812,0)</f>
        <v>0</v>
      </c>
      <c r="BG812" s="193">
        <f>IF(N812="zákl. přenesená",J812,0)</f>
        <v>0</v>
      </c>
      <c r="BH812" s="193">
        <f>IF(N812="sníž. přenesená",J812,0)</f>
        <v>0</v>
      </c>
      <c r="BI812" s="193">
        <f>IF(N812="nulová",J812,0)</f>
        <v>0</v>
      </c>
      <c r="BJ812" s="24" t="s">
        <v>77</v>
      </c>
      <c r="BK812" s="193">
        <f>ROUND(I812*H812,2)</f>
        <v>0</v>
      </c>
      <c r="BL812" s="24" t="s">
        <v>277</v>
      </c>
      <c r="BM812" s="24" t="s">
        <v>1764</v>
      </c>
    </row>
    <row r="813" spans="2:65" s="1" customFormat="1" ht="22.5" customHeight="1">
      <c r="B813" s="181"/>
      <c r="C813" s="182" t="s">
        <v>1765</v>
      </c>
      <c r="D813" s="182" t="s">
        <v>165</v>
      </c>
      <c r="E813" s="183" t="s">
        <v>1766</v>
      </c>
      <c r="F813" s="184" t="s">
        <v>1767</v>
      </c>
      <c r="G813" s="185" t="s">
        <v>1105</v>
      </c>
      <c r="H813" s="186">
        <v>2047.558</v>
      </c>
      <c r="I813" s="187"/>
      <c r="J813" s="188">
        <f>ROUND(I813*H813,2)</f>
        <v>0</v>
      </c>
      <c r="K813" s="184" t="s">
        <v>169</v>
      </c>
      <c r="L813" s="41"/>
      <c r="M813" s="189" t="s">
        <v>5</v>
      </c>
      <c r="N813" s="190" t="s">
        <v>40</v>
      </c>
      <c r="O813" s="42"/>
      <c r="P813" s="191">
        <f>O813*H813</f>
        <v>0</v>
      </c>
      <c r="Q813" s="191">
        <v>0</v>
      </c>
      <c r="R813" s="191">
        <f>Q813*H813</f>
        <v>0</v>
      </c>
      <c r="S813" s="191">
        <v>0</v>
      </c>
      <c r="T813" s="192">
        <f>S813*H813</f>
        <v>0</v>
      </c>
      <c r="AR813" s="24" t="s">
        <v>277</v>
      </c>
      <c r="AT813" s="24" t="s">
        <v>165</v>
      </c>
      <c r="AU813" s="24" t="s">
        <v>79</v>
      </c>
      <c r="AY813" s="24" t="s">
        <v>161</v>
      </c>
      <c r="BE813" s="193">
        <f>IF(N813="základní",J813,0)</f>
        <v>0</v>
      </c>
      <c r="BF813" s="193">
        <f>IF(N813="snížená",J813,0)</f>
        <v>0</v>
      </c>
      <c r="BG813" s="193">
        <f>IF(N813="zákl. přenesená",J813,0)</f>
        <v>0</v>
      </c>
      <c r="BH813" s="193">
        <f>IF(N813="sníž. přenesená",J813,0)</f>
        <v>0</v>
      </c>
      <c r="BI813" s="193">
        <f>IF(N813="nulová",J813,0)</f>
        <v>0</v>
      </c>
      <c r="BJ813" s="24" t="s">
        <v>77</v>
      </c>
      <c r="BK813" s="193">
        <f>ROUND(I813*H813,2)</f>
        <v>0</v>
      </c>
      <c r="BL813" s="24" t="s">
        <v>277</v>
      </c>
      <c r="BM813" s="24" t="s">
        <v>1768</v>
      </c>
    </row>
    <row r="814" spans="2:63" s="11" customFormat="1" ht="29.85" customHeight="1">
      <c r="B814" s="167"/>
      <c r="D814" s="178" t="s">
        <v>68</v>
      </c>
      <c r="E814" s="179" t="s">
        <v>1769</v>
      </c>
      <c r="F814" s="179" t="s">
        <v>1770</v>
      </c>
      <c r="I814" s="170"/>
      <c r="J814" s="180">
        <f>BK814</f>
        <v>0</v>
      </c>
      <c r="L814" s="167"/>
      <c r="M814" s="172"/>
      <c r="N814" s="173"/>
      <c r="O814" s="173"/>
      <c r="P814" s="174">
        <f>SUM(P815:P829)</f>
        <v>0</v>
      </c>
      <c r="Q814" s="173"/>
      <c r="R814" s="174">
        <f>SUM(R815:R829)</f>
        <v>4.4207469999999995</v>
      </c>
      <c r="S814" s="173"/>
      <c r="T814" s="175">
        <f>SUM(T815:T829)</f>
        <v>0</v>
      </c>
      <c r="AR814" s="168" t="s">
        <v>79</v>
      </c>
      <c r="AT814" s="176" t="s">
        <v>68</v>
      </c>
      <c r="AU814" s="176" t="s">
        <v>77</v>
      </c>
      <c r="AY814" s="168" t="s">
        <v>161</v>
      </c>
      <c r="BK814" s="177">
        <f>SUM(BK815:BK829)</f>
        <v>0</v>
      </c>
    </row>
    <row r="815" spans="2:65" s="1" customFormat="1" ht="22.5" customHeight="1">
      <c r="B815" s="181"/>
      <c r="C815" s="182" t="s">
        <v>1771</v>
      </c>
      <c r="D815" s="182" t="s">
        <v>165</v>
      </c>
      <c r="E815" s="183" t="s">
        <v>1772</v>
      </c>
      <c r="F815" s="184" t="s">
        <v>1773</v>
      </c>
      <c r="G815" s="185" t="s">
        <v>214</v>
      </c>
      <c r="H815" s="186">
        <v>537.15</v>
      </c>
      <c r="I815" s="187"/>
      <c r="J815" s="188">
        <f>ROUND(I815*H815,2)</f>
        <v>0</v>
      </c>
      <c r="K815" s="184" t="s">
        <v>169</v>
      </c>
      <c r="L815" s="41"/>
      <c r="M815" s="189" t="s">
        <v>5</v>
      </c>
      <c r="N815" s="190" t="s">
        <v>40</v>
      </c>
      <c r="O815" s="42"/>
      <c r="P815" s="191">
        <f>O815*H815</f>
        <v>0</v>
      </c>
      <c r="Q815" s="191">
        <v>0</v>
      </c>
      <c r="R815" s="191">
        <f>Q815*H815</f>
        <v>0</v>
      </c>
      <c r="S815" s="191">
        <v>0</v>
      </c>
      <c r="T815" s="192">
        <f>S815*H815</f>
        <v>0</v>
      </c>
      <c r="AR815" s="24" t="s">
        <v>277</v>
      </c>
      <c r="AT815" s="24" t="s">
        <v>165</v>
      </c>
      <c r="AU815" s="24" t="s">
        <v>79</v>
      </c>
      <c r="AY815" s="24" t="s">
        <v>161</v>
      </c>
      <c r="BE815" s="193">
        <f>IF(N815="základní",J815,0)</f>
        <v>0</v>
      </c>
      <c r="BF815" s="193">
        <f>IF(N815="snížená",J815,0)</f>
        <v>0</v>
      </c>
      <c r="BG815" s="193">
        <f>IF(N815="zákl. přenesená",J815,0)</f>
        <v>0</v>
      </c>
      <c r="BH815" s="193">
        <f>IF(N815="sníž. přenesená",J815,0)</f>
        <v>0</v>
      </c>
      <c r="BI815" s="193">
        <f>IF(N815="nulová",J815,0)</f>
        <v>0</v>
      </c>
      <c r="BJ815" s="24" t="s">
        <v>77</v>
      </c>
      <c r="BK815" s="193">
        <f>ROUND(I815*H815,2)</f>
        <v>0</v>
      </c>
      <c r="BL815" s="24" t="s">
        <v>277</v>
      </c>
      <c r="BM815" s="24" t="s">
        <v>1774</v>
      </c>
    </row>
    <row r="816" spans="2:65" s="1" customFormat="1" ht="22.5" customHeight="1">
      <c r="B816" s="181"/>
      <c r="C816" s="182" t="s">
        <v>1775</v>
      </c>
      <c r="D816" s="182" t="s">
        <v>165</v>
      </c>
      <c r="E816" s="183" t="s">
        <v>1776</v>
      </c>
      <c r="F816" s="184" t="s">
        <v>1777</v>
      </c>
      <c r="G816" s="185" t="s">
        <v>214</v>
      </c>
      <c r="H816" s="186">
        <v>537.15</v>
      </c>
      <c r="I816" s="187"/>
      <c r="J816" s="188">
        <f>ROUND(I816*H816,2)</f>
        <v>0</v>
      </c>
      <c r="K816" s="184" t="s">
        <v>169</v>
      </c>
      <c r="L816" s="41"/>
      <c r="M816" s="189" t="s">
        <v>5</v>
      </c>
      <c r="N816" s="190" t="s">
        <v>40</v>
      </c>
      <c r="O816" s="42"/>
      <c r="P816" s="191">
        <f>O816*H816</f>
        <v>0</v>
      </c>
      <c r="Q816" s="191">
        <v>0</v>
      </c>
      <c r="R816" s="191">
        <f>Q816*H816</f>
        <v>0</v>
      </c>
      <c r="S816" s="191">
        <v>0</v>
      </c>
      <c r="T816" s="192">
        <f>S816*H816</f>
        <v>0</v>
      </c>
      <c r="AR816" s="24" t="s">
        <v>277</v>
      </c>
      <c r="AT816" s="24" t="s">
        <v>165</v>
      </c>
      <c r="AU816" s="24" t="s">
        <v>79</v>
      </c>
      <c r="AY816" s="24" t="s">
        <v>161</v>
      </c>
      <c r="BE816" s="193">
        <f>IF(N816="základní",J816,0)</f>
        <v>0</v>
      </c>
      <c r="BF816" s="193">
        <f>IF(N816="snížená",J816,0)</f>
        <v>0</v>
      </c>
      <c r="BG816" s="193">
        <f>IF(N816="zákl. přenesená",J816,0)</f>
        <v>0</v>
      </c>
      <c r="BH816" s="193">
        <f>IF(N816="sníž. přenesená",J816,0)</f>
        <v>0</v>
      </c>
      <c r="BI816" s="193">
        <f>IF(N816="nulová",J816,0)</f>
        <v>0</v>
      </c>
      <c r="BJ816" s="24" t="s">
        <v>77</v>
      </c>
      <c r="BK816" s="193">
        <f>ROUND(I816*H816,2)</f>
        <v>0</v>
      </c>
      <c r="BL816" s="24" t="s">
        <v>277</v>
      </c>
      <c r="BM816" s="24" t="s">
        <v>1778</v>
      </c>
    </row>
    <row r="817" spans="2:65" s="1" customFormat="1" ht="22.5" customHeight="1">
      <c r="B817" s="181"/>
      <c r="C817" s="182" t="s">
        <v>1779</v>
      </c>
      <c r="D817" s="182" t="s">
        <v>165</v>
      </c>
      <c r="E817" s="183" t="s">
        <v>1780</v>
      </c>
      <c r="F817" s="184" t="s">
        <v>1781</v>
      </c>
      <c r="G817" s="185" t="s">
        <v>214</v>
      </c>
      <c r="H817" s="186">
        <v>537.15</v>
      </c>
      <c r="I817" s="187"/>
      <c r="J817" s="188">
        <f>ROUND(I817*H817,2)</f>
        <v>0</v>
      </c>
      <c r="K817" s="184" t="s">
        <v>169</v>
      </c>
      <c r="L817" s="41"/>
      <c r="M817" s="189" t="s">
        <v>5</v>
      </c>
      <c r="N817" s="190" t="s">
        <v>40</v>
      </c>
      <c r="O817" s="42"/>
      <c r="P817" s="191">
        <f>O817*H817</f>
        <v>0</v>
      </c>
      <c r="Q817" s="191">
        <v>3E-05</v>
      </c>
      <c r="R817" s="191">
        <f>Q817*H817</f>
        <v>0.0161145</v>
      </c>
      <c r="S817" s="191">
        <v>0</v>
      </c>
      <c r="T817" s="192">
        <f>S817*H817</f>
        <v>0</v>
      </c>
      <c r="AR817" s="24" t="s">
        <v>277</v>
      </c>
      <c r="AT817" s="24" t="s">
        <v>165</v>
      </c>
      <c r="AU817" s="24" t="s">
        <v>79</v>
      </c>
      <c r="AY817" s="24" t="s">
        <v>161</v>
      </c>
      <c r="BE817" s="193">
        <f>IF(N817="základní",J817,0)</f>
        <v>0</v>
      </c>
      <c r="BF817" s="193">
        <f>IF(N817="snížená",J817,0)</f>
        <v>0</v>
      </c>
      <c r="BG817" s="193">
        <f>IF(N817="zákl. přenesená",J817,0)</f>
        <v>0</v>
      </c>
      <c r="BH817" s="193">
        <f>IF(N817="sníž. přenesená",J817,0)</f>
        <v>0</v>
      </c>
      <c r="BI817" s="193">
        <f>IF(N817="nulová",J817,0)</f>
        <v>0</v>
      </c>
      <c r="BJ817" s="24" t="s">
        <v>77</v>
      </c>
      <c r="BK817" s="193">
        <f>ROUND(I817*H817,2)</f>
        <v>0</v>
      </c>
      <c r="BL817" s="24" t="s">
        <v>277</v>
      </c>
      <c r="BM817" s="24" t="s">
        <v>1782</v>
      </c>
    </row>
    <row r="818" spans="2:65" s="1" customFormat="1" ht="22.5" customHeight="1">
      <c r="B818" s="181"/>
      <c r="C818" s="182" t="s">
        <v>1783</v>
      </c>
      <c r="D818" s="182" t="s">
        <v>165</v>
      </c>
      <c r="E818" s="183" t="s">
        <v>1784</v>
      </c>
      <c r="F818" s="184" t="s">
        <v>1785</v>
      </c>
      <c r="G818" s="185" t="s">
        <v>214</v>
      </c>
      <c r="H818" s="186">
        <v>537.15</v>
      </c>
      <c r="I818" s="187"/>
      <c r="J818" s="188">
        <f>ROUND(I818*H818,2)</f>
        <v>0</v>
      </c>
      <c r="K818" s="184" t="s">
        <v>169</v>
      </c>
      <c r="L818" s="41"/>
      <c r="M818" s="189" t="s">
        <v>5</v>
      </c>
      <c r="N818" s="190" t="s">
        <v>40</v>
      </c>
      <c r="O818" s="42"/>
      <c r="P818" s="191">
        <f>O818*H818</f>
        <v>0</v>
      </c>
      <c r="Q818" s="191">
        <v>0.0045</v>
      </c>
      <c r="R818" s="191">
        <f>Q818*H818</f>
        <v>2.417175</v>
      </c>
      <c r="S818" s="191">
        <v>0</v>
      </c>
      <c r="T818" s="192">
        <f>S818*H818</f>
        <v>0</v>
      </c>
      <c r="AR818" s="24" t="s">
        <v>277</v>
      </c>
      <c r="AT818" s="24" t="s">
        <v>165</v>
      </c>
      <c r="AU818" s="24" t="s">
        <v>79</v>
      </c>
      <c r="AY818" s="24" t="s">
        <v>161</v>
      </c>
      <c r="BE818" s="193">
        <f>IF(N818="základní",J818,0)</f>
        <v>0</v>
      </c>
      <c r="BF818" s="193">
        <f>IF(N818="snížená",J818,0)</f>
        <v>0</v>
      </c>
      <c r="BG818" s="193">
        <f>IF(N818="zákl. přenesená",J818,0)</f>
        <v>0</v>
      </c>
      <c r="BH818" s="193">
        <f>IF(N818="sníž. přenesená",J818,0)</f>
        <v>0</v>
      </c>
      <c r="BI818" s="193">
        <f>IF(N818="nulová",J818,0)</f>
        <v>0</v>
      </c>
      <c r="BJ818" s="24" t="s">
        <v>77</v>
      </c>
      <c r="BK818" s="193">
        <f>ROUND(I818*H818,2)</f>
        <v>0</v>
      </c>
      <c r="BL818" s="24" t="s">
        <v>277</v>
      </c>
      <c r="BM818" s="24" t="s">
        <v>1786</v>
      </c>
    </row>
    <row r="819" spans="2:65" s="1" customFormat="1" ht="22.5" customHeight="1">
      <c r="B819" s="181"/>
      <c r="C819" s="182" t="s">
        <v>1787</v>
      </c>
      <c r="D819" s="182" t="s">
        <v>165</v>
      </c>
      <c r="E819" s="183" t="s">
        <v>1788</v>
      </c>
      <c r="F819" s="184" t="s">
        <v>1789</v>
      </c>
      <c r="G819" s="185" t="s">
        <v>214</v>
      </c>
      <c r="H819" s="186">
        <v>537.15</v>
      </c>
      <c r="I819" s="187"/>
      <c r="J819" s="188">
        <f>ROUND(I819*H819,2)</f>
        <v>0</v>
      </c>
      <c r="K819" s="184" t="s">
        <v>169</v>
      </c>
      <c r="L819" s="41"/>
      <c r="M819" s="189" t="s">
        <v>5</v>
      </c>
      <c r="N819" s="190" t="s">
        <v>40</v>
      </c>
      <c r="O819" s="42"/>
      <c r="P819" s="191">
        <f>O819*H819</f>
        <v>0</v>
      </c>
      <c r="Q819" s="191">
        <v>0.0003</v>
      </c>
      <c r="R819" s="191">
        <f>Q819*H819</f>
        <v>0.16114499999999998</v>
      </c>
      <c r="S819" s="191">
        <v>0</v>
      </c>
      <c r="T819" s="192">
        <f>S819*H819</f>
        <v>0</v>
      </c>
      <c r="AR819" s="24" t="s">
        <v>277</v>
      </c>
      <c r="AT819" s="24" t="s">
        <v>165</v>
      </c>
      <c r="AU819" s="24" t="s">
        <v>79</v>
      </c>
      <c r="AY819" s="24" t="s">
        <v>161</v>
      </c>
      <c r="BE819" s="193">
        <f>IF(N819="základní",J819,0)</f>
        <v>0</v>
      </c>
      <c r="BF819" s="193">
        <f>IF(N819="snížená",J819,0)</f>
        <v>0</v>
      </c>
      <c r="BG819" s="193">
        <f>IF(N819="zákl. přenesená",J819,0)</f>
        <v>0</v>
      </c>
      <c r="BH819" s="193">
        <f>IF(N819="sníž. přenesená",J819,0)</f>
        <v>0</v>
      </c>
      <c r="BI819" s="193">
        <f>IF(N819="nulová",J819,0)</f>
        <v>0</v>
      </c>
      <c r="BJ819" s="24" t="s">
        <v>77</v>
      </c>
      <c r="BK819" s="193">
        <f>ROUND(I819*H819,2)</f>
        <v>0</v>
      </c>
      <c r="BL819" s="24" t="s">
        <v>277</v>
      </c>
      <c r="BM819" s="24" t="s">
        <v>1790</v>
      </c>
    </row>
    <row r="820" spans="2:51" s="12" customFormat="1" ht="13.5">
      <c r="B820" s="198"/>
      <c r="D820" s="208" t="s">
        <v>217</v>
      </c>
      <c r="E820" s="217" t="s">
        <v>5</v>
      </c>
      <c r="F820" s="218" t="s">
        <v>1791</v>
      </c>
      <c r="H820" s="219">
        <v>537.15</v>
      </c>
      <c r="I820" s="203"/>
      <c r="L820" s="198"/>
      <c r="M820" s="204"/>
      <c r="N820" s="205"/>
      <c r="O820" s="205"/>
      <c r="P820" s="205"/>
      <c r="Q820" s="205"/>
      <c r="R820" s="205"/>
      <c r="S820" s="205"/>
      <c r="T820" s="206"/>
      <c r="AT820" s="200" t="s">
        <v>217</v>
      </c>
      <c r="AU820" s="200" t="s">
        <v>79</v>
      </c>
      <c r="AV820" s="12" t="s">
        <v>79</v>
      </c>
      <c r="AW820" s="12" t="s">
        <v>33</v>
      </c>
      <c r="AX820" s="12" t="s">
        <v>77</v>
      </c>
      <c r="AY820" s="200" t="s">
        <v>161</v>
      </c>
    </row>
    <row r="821" spans="2:65" s="1" customFormat="1" ht="22.5" customHeight="1">
      <c r="B821" s="181"/>
      <c r="C821" s="234" t="s">
        <v>1792</v>
      </c>
      <c r="D821" s="234" t="s">
        <v>513</v>
      </c>
      <c r="E821" s="235" t="s">
        <v>1793</v>
      </c>
      <c r="F821" s="236" t="s">
        <v>1794</v>
      </c>
      <c r="G821" s="237" t="s">
        <v>214</v>
      </c>
      <c r="H821" s="238">
        <v>620.42</v>
      </c>
      <c r="I821" s="239"/>
      <c r="J821" s="240">
        <f>ROUND(I821*H821,2)</f>
        <v>0</v>
      </c>
      <c r="K821" s="236" t="s">
        <v>5</v>
      </c>
      <c r="L821" s="241"/>
      <c r="M821" s="242" t="s">
        <v>5</v>
      </c>
      <c r="N821" s="243" t="s">
        <v>40</v>
      </c>
      <c r="O821" s="42"/>
      <c r="P821" s="191">
        <f>O821*H821</f>
        <v>0</v>
      </c>
      <c r="Q821" s="191">
        <v>0.00283</v>
      </c>
      <c r="R821" s="191">
        <f>Q821*H821</f>
        <v>1.7557885999999998</v>
      </c>
      <c r="S821" s="191">
        <v>0</v>
      </c>
      <c r="T821" s="192">
        <f>S821*H821</f>
        <v>0</v>
      </c>
      <c r="AR821" s="24" t="s">
        <v>1073</v>
      </c>
      <c r="AT821" s="24" t="s">
        <v>513</v>
      </c>
      <c r="AU821" s="24" t="s">
        <v>79</v>
      </c>
      <c r="AY821" s="24" t="s">
        <v>161</v>
      </c>
      <c r="BE821" s="193">
        <f>IF(N821="základní",J821,0)</f>
        <v>0</v>
      </c>
      <c r="BF821" s="193">
        <f>IF(N821="snížená",J821,0)</f>
        <v>0</v>
      </c>
      <c r="BG821" s="193">
        <f>IF(N821="zákl. přenesená",J821,0)</f>
        <v>0</v>
      </c>
      <c r="BH821" s="193">
        <f>IF(N821="sníž. přenesená",J821,0)</f>
        <v>0</v>
      </c>
      <c r="BI821" s="193">
        <f>IF(N821="nulová",J821,0)</f>
        <v>0</v>
      </c>
      <c r="BJ821" s="24" t="s">
        <v>77</v>
      </c>
      <c r="BK821" s="193">
        <f>ROUND(I821*H821,2)</f>
        <v>0</v>
      </c>
      <c r="BL821" s="24" t="s">
        <v>277</v>
      </c>
      <c r="BM821" s="24" t="s">
        <v>1795</v>
      </c>
    </row>
    <row r="822" spans="2:51" s="12" customFormat="1" ht="13.5">
      <c r="B822" s="198"/>
      <c r="D822" s="199" t="s">
        <v>217</v>
      </c>
      <c r="E822" s="200" t="s">
        <v>5</v>
      </c>
      <c r="F822" s="201" t="s">
        <v>1796</v>
      </c>
      <c r="H822" s="202">
        <v>564.018</v>
      </c>
      <c r="I822" s="203"/>
      <c r="L822" s="198"/>
      <c r="M822" s="204"/>
      <c r="N822" s="205"/>
      <c r="O822" s="205"/>
      <c r="P822" s="205"/>
      <c r="Q822" s="205"/>
      <c r="R822" s="205"/>
      <c r="S822" s="205"/>
      <c r="T822" s="206"/>
      <c r="AT822" s="200" t="s">
        <v>217</v>
      </c>
      <c r="AU822" s="200" t="s">
        <v>79</v>
      </c>
      <c r="AV822" s="12" t="s">
        <v>79</v>
      </c>
      <c r="AW822" s="12" t="s">
        <v>33</v>
      </c>
      <c r="AX822" s="12" t="s">
        <v>69</v>
      </c>
      <c r="AY822" s="200" t="s">
        <v>161</v>
      </c>
    </row>
    <row r="823" spans="2:51" s="12" customFormat="1" ht="13.5">
      <c r="B823" s="198"/>
      <c r="D823" s="208" t="s">
        <v>217</v>
      </c>
      <c r="E823" s="217" t="s">
        <v>5</v>
      </c>
      <c r="F823" s="218" t="s">
        <v>1797</v>
      </c>
      <c r="H823" s="219">
        <v>620.42</v>
      </c>
      <c r="I823" s="203"/>
      <c r="L823" s="198"/>
      <c r="M823" s="204"/>
      <c r="N823" s="205"/>
      <c r="O823" s="205"/>
      <c r="P823" s="205"/>
      <c r="Q823" s="205"/>
      <c r="R823" s="205"/>
      <c r="S823" s="205"/>
      <c r="T823" s="206"/>
      <c r="AT823" s="200" t="s">
        <v>217</v>
      </c>
      <c r="AU823" s="200" t="s">
        <v>79</v>
      </c>
      <c r="AV823" s="12" t="s">
        <v>79</v>
      </c>
      <c r="AW823" s="12" t="s">
        <v>33</v>
      </c>
      <c r="AX823" s="12" t="s">
        <v>77</v>
      </c>
      <c r="AY823" s="200" t="s">
        <v>161</v>
      </c>
    </row>
    <row r="824" spans="2:65" s="1" customFormat="1" ht="22.5" customHeight="1">
      <c r="B824" s="181"/>
      <c r="C824" s="182" t="s">
        <v>1073</v>
      </c>
      <c r="D824" s="182" t="s">
        <v>165</v>
      </c>
      <c r="E824" s="183" t="s">
        <v>1798</v>
      </c>
      <c r="F824" s="184" t="s">
        <v>1799</v>
      </c>
      <c r="G824" s="185" t="s">
        <v>231</v>
      </c>
      <c r="H824" s="186">
        <v>287.126</v>
      </c>
      <c r="I824" s="187"/>
      <c r="J824" s="188">
        <f>ROUND(I824*H824,2)</f>
        <v>0</v>
      </c>
      <c r="K824" s="184" t="s">
        <v>169</v>
      </c>
      <c r="L824" s="41"/>
      <c r="M824" s="189" t="s">
        <v>5</v>
      </c>
      <c r="N824" s="190" t="s">
        <v>40</v>
      </c>
      <c r="O824" s="42"/>
      <c r="P824" s="191">
        <f>O824*H824</f>
        <v>0</v>
      </c>
      <c r="Q824" s="191">
        <v>1E-05</v>
      </c>
      <c r="R824" s="191">
        <f>Q824*H824</f>
        <v>0.00287126</v>
      </c>
      <c r="S824" s="191">
        <v>0</v>
      </c>
      <c r="T824" s="192">
        <f>S824*H824</f>
        <v>0</v>
      </c>
      <c r="AR824" s="24" t="s">
        <v>277</v>
      </c>
      <c r="AT824" s="24" t="s">
        <v>165</v>
      </c>
      <c r="AU824" s="24" t="s">
        <v>79</v>
      </c>
      <c r="AY824" s="24" t="s">
        <v>161</v>
      </c>
      <c r="BE824" s="193">
        <f>IF(N824="základní",J824,0)</f>
        <v>0</v>
      </c>
      <c r="BF824" s="193">
        <f>IF(N824="snížená",J824,0)</f>
        <v>0</v>
      </c>
      <c r="BG824" s="193">
        <f>IF(N824="zákl. přenesená",J824,0)</f>
        <v>0</v>
      </c>
      <c r="BH824" s="193">
        <f>IF(N824="sníž. přenesená",J824,0)</f>
        <v>0</v>
      </c>
      <c r="BI824" s="193">
        <f>IF(N824="nulová",J824,0)</f>
        <v>0</v>
      </c>
      <c r="BJ824" s="24" t="s">
        <v>77</v>
      </c>
      <c r="BK824" s="193">
        <f>ROUND(I824*H824,2)</f>
        <v>0</v>
      </c>
      <c r="BL824" s="24" t="s">
        <v>277</v>
      </c>
      <c r="BM824" s="24" t="s">
        <v>1800</v>
      </c>
    </row>
    <row r="825" spans="2:51" s="12" customFormat="1" ht="27">
      <c r="B825" s="198"/>
      <c r="D825" s="208" t="s">
        <v>217</v>
      </c>
      <c r="E825" s="217" t="s">
        <v>5</v>
      </c>
      <c r="F825" s="218" t="s">
        <v>1801</v>
      </c>
      <c r="H825" s="219">
        <v>287.126</v>
      </c>
      <c r="I825" s="203"/>
      <c r="L825" s="198"/>
      <c r="M825" s="204"/>
      <c r="N825" s="205"/>
      <c r="O825" s="205"/>
      <c r="P825" s="205"/>
      <c r="Q825" s="205"/>
      <c r="R825" s="205"/>
      <c r="S825" s="205"/>
      <c r="T825" s="206"/>
      <c r="AT825" s="200" t="s">
        <v>217</v>
      </c>
      <c r="AU825" s="200" t="s">
        <v>79</v>
      </c>
      <c r="AV825" s="12" t="s">
        <v>79</v>
      </c>
      <c r="AW825" s="12" t="s">
        <v>33</v>
      </c>
      <c r="AX825" s="12" t="s">
        <v>77</v>
      </c>
      <c r="AY825" s="200" t="s">
        <v>161</v>
      </c>
    </row>
    <row r="826" spans="2:65" s="1" customFormat="1" ht="22.5" customHeight="1">
      <c r="B826" s="181"/>
      <c r="C826" s="234" t="s">
        <v>1802</v>
      </c>
      <c r="D826" s="234" t="s">
        <v>513</v>
      </c>
      <c r="E826" s="235" t="s">
        <v>1803</v>
      </c>
      <c r="F826" s="236" t="s">
        <v>1804</v>
      </c>
      <c r="G826" s="237" t="s">
        <v>231</v>
      </c>
      <c r="H826" s="238">
        <v>307.512</v>
      </c>
      <c r="I826" s="239"/>
      <c r="J826" s="240">
        <f>ROUND(I826*H826,2)</f>
        <v>0</v>
      </c>
      <c r="K826" s="236" t="s">
        <v>169</v>
      </c>
      <c r="L826" s="241"/>
      <c r="M826" s="242" t="s">
        <v>5</v>
      </c>
      <c r="N826" s="243" t="s">
        <v>40</v>
      </c>
      <c r="O826" s="42"/>
      <c r="P826" s="191">
        <f>O826*H826</f>
        <v>0</v>
      </c>
      <c r="Q826" s="191">
        <v>0.00022</v>
      </c>
      <c r="R826" s="191">
        <f>Q826*H826</f>
        <v>0.06765264</v>
      </c>
      <c r="S826" s="191">
        <v>0</v>
      </c>
      <c r="T826" s="192">
        <f>S826*H826</f>
        <v>0</v>
      </c>
      <c r="AR826" s="24" t="s">
        <v>1073</v>
      </c>
      <c r="AT826" s="24" t="s">
        <v>513</v>
      </c>
      <c r="AU826" s="24" t="s">
        <v>79</v>
      </c>
      <c r="AY826" s="24" t="s">
        <v>161</v>
      </c>
      <c r="BE826" s="193">
        <f>IF(N826="základní",J826,0)</f>
        <v>0</v>
      </c>
      <c r="BF826" s="193">
        <f>IF(N826="snížená",J826,0)</f>
        <v>0</v>
      </c>
      <c r="BG826" s="193">
        <f>IF(N826="zákl. přenesená",J826,0)</f>
        <v>0</v>
      </c>
      <c r="BH826" s="193">
        <f>IF(N826="sníž. přenesená",J826,0)</f>
        <v>0</v>
      </c>
      <c r="BI826" s="193">
        <f>IF(N826="nulová",J826,0)</f>
        <v>0</v>
      </c>
      <c r="BJ826" s="24" t="s">
        <v>77</v>
      </c>
      <c r="BK826" s="193">
        <f>ROUND(I826*H826,2)</f>
        <v>0</v>
      </c>
      <c r="BL826" s="24" t="s">
        <v>277</v>
      </c>
      <c r="BM826" s="24" t="s">
        <v>1805</v>
      </c>
    </row>
    <row r="827" spans="2:51" s="12" customFormat="1" ht="13.5">
      <c r="B827" s="198"/>
      <c r="D827" s="199" t="s">
        <v>217</v>
      </c>
      <c r="E827" s="200" t="s">
        <v>5</v>
      </c>
      <c r="F827" s="201" t="s">
        <v>1806</v>
      </c>
      <c r="H827" s="202">
        <v>301.482</v>
      </c>
      <c r="I827" s="203"/>
      <c r="L827" s="198"/>
      <c r="M827" s="204"/>
      <c r="N827" s="205"/>
      <c r="O827" s="205"/>
      <c r="P827" s="205"/>
      <c r="Q827" s="205"/>
      <c r="R827" s="205"/>
      <c r="S827" s="205"/>
      <c r="T827" s="206"/>
      <c r="AT827" s="200" t="s">
        <v>217</v>
      </c>
      <c r="AU827" s="200" t="s">
        <v>79</v>
      </c>
      <c r="AV827" s="12" t="s">
        <v>79</v>
      </c>
      <c r="AW827" s="12" t="s">
        <v>33</v>
      </c>
      <c r="AX827" s="12" t="s">
        <v>69</v>
      </c>
      <c r="AY827" s="200" t="s">
        <v>161</v>
      </c>
    </row>
    <row r="828" spans="2:51" s="12" customFormat="1" ht="13.5">
      <c r="B828" s="198"/>
      <c r="D828" s="208" t="s">
        <v>217</v>
      </c>
      <c r="E828" s="217" t="s">
        <v>5</v>
      </c>
      <c r="F828" s="218" t="s">
        <v>1807</v>
      </c>
      <c r="H828" s="219">
        <v>307.512</v>
      </c>
      <c r="I828" s="203"/>
      <c r="L828" s="198"/>
      <c r="M828" s="204"/>
      <c r="N828" s="205"/>
      <c r="O828" s="205"/>
      <c r="P828" s="205"/>
      <c r="Q828" s="205"/>
      <c r="R828" s="205"/>
      <c r="S828" s="205"/>
      <c r="T828" s="206"/>
      <c r="AT828" s="200" t="s">
        <v>217</v>
      </c>
      <c r="AU828" s="200" t="s">
        <v>79</v>
      </c>
      <c r="AV828" s="12" t="s">
        <v>79</v>
      </c>
      <c r="AW828" s="12" t="s">
        <v>33</v>
      </c>
      <c r="AX828" s="12" t="s">
        <v>77</v>
      </c>
      <c r="AY828" s="200" t="s">
        <v>161</v>
      </c>
    </row>
    <row r="829" spans="2:65" s="1" customFormat="1" ht="22.5" customHeight="1">
      <c r="B829" s="181"/>
      <c r="C829" s="182" t="s">
        <v>1808</v>
      </c>
      <c r="D829" s="182" t="s">
        <v>165</v>
      </c>
      <c r="E829" s="183" t="s">
        <v>1809</v>
      </c>
      <c r="F829" s="184" t="s">
        <v>1810</v>
      </c>
      <c r="G829" s="185" t="s">
        <v>1105</v>
      </c>
      <c r="H829" s="186">
        <v>3792.934</v>
      </c>
      <c r="I829" s="187"/>
      <c r="J829" s="188">
        <f>ROUND(I829*H829,2)</f>
        <v>0</v>
      </c>
      <c r="K829" s="184" t="s">
        <v>169</v>
      </c>
      <c r="L829" s="41"/>
      <c r="M829" s="189" t="s">
        <v>5</v>
      </c>
      <c r="N829" s="190" t="s">
        <v>40</v>
      </c>
      <c r="O829" s="42"/>
      <c r="P829" s="191">
        <f>O829*H829</f>
        <v>0</v>
      </c>
      <c r="Q829" s="191">
        <v>0</v>
      </c>
      <c r="R829" s="191">
        <f>Q829*H829</f>
        <v>0</v>
      </c>
      <c r="S829" s="191">
        <v>0</v>
      </c>
      <c r="T829" s="192">
        <f>S829*H829</f>
        <v>0</v>
      </c>
      <c r="AR829" s="24" t="s">
        <v>277</v>
      </c>
      <c r="AT829" s="24" t="s">
        <v>165</v>
      </c>
      <c r="AU829" s="24" t="s">
        <v>79</v>
      </c>
      <c r="AY829" s="24" t="s">
        <v>161</v>
      </c>
      <c r="BE829" s="193">
        <f>IF(N829="základní",J829,0)</f>
        <v>0</v>
      </c>
      <c r="BF829" s="193">
        <f>IF(N829="snížená",J829,0)</f>
        <v>0</v>
      </c>
      <c r="BG829" s="193">
        <f>IF(N829="zákl. přenesená",J829,0)</f>
        <v>0</v>
      </c>
      <c r="BH829" s="193">
        <f>IF(N829="sníž. přenesená",J829,0)</f>
        <v>0</v>
      </c>
      <c r="BI829" s="193">
        <f>IF(N829="nulová",J829,0)</f>
        <v>0</v>
      </c>
      <c r="BJ829" s="24" t="s">
        <v>77</v>
      </c>
      <c r="BK829" s="193">
        <f>ROUND(I829*H829,2)</f>
        <v>0</v>
      </c>
      <c r="BL829" s="24" t="s">
        <v>277</v>
      </c>
      <c r="BM829" s="24" t="s">
        <v>1811</v>
      </c>
    </row>
    <row r="830" spans="2:63" s="11" customFormat="1" ht="29.85" customHeight="1">
      <c r="B830" s="167"/>
      <c r="D830" s="178" t="s">
        <v>68</v>
      </c>
      <c r="E830" s="179" t="s">
        <v>1812</v>
      </c>
      <c r="F830" s="179" t="s">
        <v>1813</v>
      </c>
      <c r="I830" s="170"/>
      <c r="J830" s="180">
        <f>BK830</f>
        <v>0</v>
      </c>
      <c r="L830" s="167"/>
      <c r="M830" s="172"/>
      <c r="N830" s="173"/>
      <c r="O830" s="173"/>
      <c r="P830" s="174">
        <f>SUM(P831:P850)</f>
        <v>0</v>
      </c>
      <c r="Q830" s="173"/>
      <c r="R830" s="174">
        <f>SUM(R831:R850)</f>
        <v>1.9093969999999998</v>
      </c>
      <c r="S830" s="173"/>
      <c r="T830" s="175">
        <f>SUM(T831:T850)</f>
        <v>0</v>
      </c>
      <c r="AR830" s="168" t="s">
        <v>79</v>
      </c>
      <c r="AT830" s="176" t="s">
        <v>68</v>
      </c>
      <c r="AU830" s="176" t="s">
        <v>77</v>
      </c>
      <c r="AY830" s="168" t="s">
        <v>161</v>
      </c>
      <c r="BK830" s="177">
        <f>SUM(BK831:BK850)</f>
        <v>0</v>
      </c>
    </row>
    <row r="831" spans="2:65" s="1" customFormat="1" ht="31.5" customHeight="1">
      <c r="B831" s="181"/>
      <c r="C831" s="182" t="s">
        <v>1814</v>
      </c>
      <c r="D831" s="182" t="s">
        <v>165</v>
      </c>
      <c r="E831" s="183" t="s">
        <v>1815</v>
      </c>
      <c r="F831" s="184" t="s">
        <v>1816</v>
      </c>
      <c r="G831" s="185" t="s">
        <v>214</v>
      </c>
      <c r="H831" s="186">
        <v>115.2</v>
      </c>
      <c r="I831" s="187"/>
      <c r="J831" s="188">
        <f>ROUND(I831*H831,2)</f>
        <v>0</v>
      </c>
      <c r="K831" s="184" t="s">
        <v>5</v>
      </c>
      <c r="L831" s="41"/>
      <c r="M831" s="189" t="s">
        <v>5</v>
      </c>
      <c r="N831" s="190" t="s">
        <v>40</v>
      </c>
      <c r="O831" s="42"/>
      <c r="P831" s="191">
        <f>O831*H831</f>
        <v>0</v>
      </c>
      <c r="Q831" s="191">
        <v>0.0032</v>
      </c>
      <c r="R831" s="191">
        <f>Q831*H831</f>
        <v>0.36864</v>
      </c>
      <c r="S831" s="191">
        <v>0</v>
      </c>
      <c r="T831" s="192">
        <f>S831*H831</f>
        <v>0</v>
      </c>
      <c r="AR831" s="24" t="s">
        <v>277</v>
      </c>
      <c r="AT831" s="24" t="s">
        <v>165</v>
      </c>
      <c r="AU831" s="24" t="s">
        <v>79</v>
      </c>
      <c r="AY831" s="24" t="s">
        <v>161</v>
      </c>
      <c r="BE831" s="193">
        <f>IF(N831="základní",J831,0)</f>
        <v>0</v>
      </c>
      <c r="BF831" s="193">
        <f>IF(N831="snížená",J831,0)</f>
        <v>0</v>
      </c>
      <c r="BG831" s="193">
        <f>IF(N831="zákl. přenesená",J831,0)</f>
        <v>0</v>
      </c>
      <c r="BH831" s="193">
        <f>IF(N831="sníž. přenesená",J831,0)</f>
        <v>0</v>
      </c>
      <c r="BI831" s="193">
        <f>IF(N831="nulová",J831,0)</f>
        <v>0</v>
      </c>
      <c r="BJ831" s="24" t="s">
        <v>77</v>
      </c>
      <c r="BK831" s="193">
        <f>ROUND(I831*H831,2)</f>
        <v>0</v>
      </c>
      <c r="BL831" s="24" t="s">
        <v>277</v>
      </c>
      <c r="BM831" s="24" t="s">
        <v>1817</v>
      </c>
    </row>
    <row r="832" spans="2:51" s="12" customFormat="1" ht="13.5">
      <c r="B832" s="198"/>
      <c r="D832" s="199" t="s">
        <v>217</v>
      </c>
      <c r="E832" s="200" t="s">
        <v>5</v>
      </c>
      <c r="F832" s="201" t="s">
        <v>1818</v>
      </c>
      <c r="H832" s="202">
        <v>40.6</v>
      </c>
      <c r="I832" s="203"/>
      <c r="L832" s="198"/>
      <c r="M832" s="204"/>
      <c r="N832" s="205"/>
      <c r="O832" s="205"/>
      <c r="P832" s="205"/>
      <c r="Q832" s="205"/>
      <c r="R832" s="205"/>
      <c r="S832" s="205"/>
      <c r="T832" s="206"/>
      <c r="AT832" s="200" t="s">
        <v>217</v>
      </c>
      <c r="AU832" s="200" t="s">
        <v>79</v>
      </c>
      <c r="AV832" s="12" t="s">
        <v>79</v>
      </c>
      <c r="AW832" s="12" t="s">
        <v>33</v>
      </c>
      <c r="AX832" s="12" t="s">
        <v>69</v>
      </c>
      <c r="AY832" s="200" t="s">
        <v>161</v>
      </c>
    </row>
    <row r="833" spans="2:51" s="12" customFormat="1" ht="13.5">
      <c r="B833" s="198"/>
      <c r="D833" s="199" t="s">
        <v>217</v>
      </c>
      <c r="E833" s="200" t="s">
        <v>5</v>
      </c>
      <c r="F833" s="201" t="s">
        <v>1819</v>
      </c>
      <c r="H833" s="202">
        <v>18.4</v>
      </c>
      <c r="I833" s="203"/>
      <c r="L833" s="198"/>
      <c r="M833" s="204"/>
      <c r="N833" s="205"/>
      <c r="O833" s="205"/>
      <c r="P833" s="205"/>
      <c r="Q833" s="205"/>
      <c r="R833" s="205"/>
      <c r="S833" s="205"/>
      <c r="T833" s="206"/>
      <c r="AT833" s="200" t="s">
        <v>217</v>
      </c>
      <c r="AU833" s="200" t="s">
        <v>79</v>
      </c>
      <c r="AV833" s="12" t="s">
        <v>79</v>
      </c>
      <c r="AW833" s="12" t="s">
        <v>33</v>
      </c>
      <c r="AX833" s="12" t="s">
        <v>69</v>
      </c>
      <c r="AY833" s="200" t="s">
        <v>161</v>
      </c>
    </row>
    <row r="834" spans="2:51" s="12" customFormat="1" ht="13.5">
      <c r="B834" s="198"/>
      <c r="D834" s="199" t="s">
        <v>217</v>
      </c>
      <c r="E834" s="200" t="s">
        <v>5</v>
      </c>
      <c r="F834" s="201" t="s">
        <v>1820</v>
      </c>
      <c r="H834" s="202">
        <v>14.4</v>
      </c>
      <c r="I834" s="203"/>
      <c r="L834" s="198"/>
      <c r="M834" s="204"/>
      <c r="N834" s="205"/>
      <c r="O834" s="205"/>
      <c r="P834" s="205"/>
      <c r="Q834" s="205"/>
      <c r="R834" s="205"/>
      <c r="S834" s="205"/>
      <c r="T834" s="206"/>
      <c r="AT834" s="200" t="s">
        <v>217</v>
      </c>
      <c r="AU834" s="200" t="s">
        <v>79</v>
      </c>
      <c r="AV834" s="12" t="s">
        <v>79</v>
      </c>
      <c r="AW834" s="12" t="s">
        <v>33</v>
      </c>
      <c r="AX834" s="12" t="s">
        <v>69</v>
      </c>
      <c r="AY834" s="200" t="s">
        <v>161</v>
      </c>
    </row>
    <row r="835" spans="2:51" s="12" customFormat="1" ht="13.5">
      <c r="B835" s="198"/>
      <c r="D835" s="199" t="s">
        <v>217</v>
      </c>
      <c r="E835" s="200" t="s">
        <v>5</v>
      </c>
      <c r="F835" s="201" t="s">
        <v>1821</v>
      </c>
      <c r="H835" s="202">
        <v>41.8</v>
      </c>
      <c r="I835" s="203"/>
      <c r="L835" s="198"/>
      <c r="M835" s="204"/>
      <c r="N835" s="205"/>
      <c r="O835" s="205"/>
      <c r="P835" s="205"/>
      <c r="Q835" s="205"/>
      <c r="R835" s="205"/>
      <c r="S835" s="205"/>
      <c r="T835" s="206"/>
      <c r="AT835" s="200" t="s">
        <v>217</v>
      </c>
      <c r="AU835" s="200" t="s">
        <v>79</v>
      </c>
      <c r="AV835" s="12" t="s">
        <v>79</v>
      </c>
      <c r="AW835" s="12" t="s">
        <v>33</v>
      </c>
      <c r="AX835" s="12" t="s">
        <v>69</v>
      </c>
      <c r="AY835" s="200" t="s">
        <v>161</v>
      </c>
    </row>
    <row r="836" spans="2:51" s="13" customFormat="1" ht="13.5">
      <c r="B836" s="207"/>
      <c r="D836" s="208" t="s">
        <v>217</v>
      </c>
      <c r="E836" s="209" t="s">
        <v>5</v>
      </c>
      <c r="F836" s="210" t="s">
        <v>220</v>
      </c>
      <c r="H836" s="211">
        <v>115.2</v>
      </c>
      <c r="I836" s="212"/>
      <c r="L836" s="207"/>
      <c r="M836" s="213"/>
      <c r="N836" s="214"/>
      <c r="O836" s="214"/>
      <c r="P836" s="214"/>
      <c r="Q836" s="214"/>
      <c r="R836" s="214"/>
      <c r="S836" s="214"/>
      <c r="T836" s="215"/>
      <c r="AT836" s="216" t="s">
        <v>217</v>
      </c>
      <c r="AU836" s="216" t="s">
        <v>79</v>
      </c>
      <c r="AV836" s="13" t="s">
        <v>215</v>
      </c>
      <c r="AW836" s="13" t="s">
        <v>33</v>
      </c>
      <c r="AX836" s="13" t="s">
        <v>77</v>
      </c>
      <c r="AY836" s="216" t="s">
        <v>161</v>
      </c>
    </row>
    <row r="837" spans="2:65" s="1" customFormat="1" ht="22.5" customHeight="1">
      <c r="B837" s="181"/>
      <c r="C837" s="234" t="s">
        <v>1822</v>
      </c>
      <c r="D837" s="234" t="s">
        <v>513</v>
      </c>
      <c r="E837" s="235" t="s">
        <v>1823</v>
      </c>
      <c r="F837" s="236" t="s">
        <v>1824</v>
      </c>
      <c r="G837" s="237" t="s">
        <v>214</v>
      </c>
      <c r="H837" s="238">
        <v>126.72</v>
      </c>
      <c r="I837" s="239"/>
      <c r="J837" s="240">
        <f>ROUND(I837*H837,2)</f>
        <v>0</v>
      </c>
      <c r="K837" s="236" t="s">
        <v>5</v>
      </c>
      <c r="L837" s="241"/>
      <c r="M837" s="242" t="s">
        <v>5</v>
      </c>
      <c r="N837" s="243" t="s">
        <v>40</v>
      </c>
      <c r="O837" s="42"/>
      <c r="P837" s="191">
        <f>O837*H837</f>
        <v>0</v>
      </c>
      <c r="Q837" s="191">
        <v>0.0118</v>
      </c>
      <c r="R837" s="191">
        <f>Q837*H837</f>
        <v>1.495296</v>
      </c>
      <c r="S837" s="191">
        <v>0</v>
      </c>
      <c r="T837" s="192">
        <f>S837*H837</f>
        <v>0</v>
      </c>
      <c r="AR837" s="24" t="s">
        <v>1073</v>
      </c>
      <c r="AT837" s="24" t="s">
        <v>513</v>
      </c>
      <c r="AU837" s="24" t="s">
        <v>79</v>
      </c>
      <c r="AY837" s="24" t="s">
        <v>161</v>
      </c>
      <c r="BE837" s="193">
        <f>IF(N837="základní",J837,0)</f>
        <v>0</v>
      </c>
      <c r="BF837" s="193">
        <f>IF(N837="snížená",J837,0)</f>
        <v>0</v>
      </c>
      <c r="BG837" s="193">
        <f>IF(N837="zákl. přenesená",J837,0)</f>
        <v>0</v>
      </c>
      <c r="BH837" s="193">
        <f>IF(N837="sníž. přenesená",J837,0)</f>
        <v>0</v>
      </c>
      <c r="BI837" s="193">
        <f>IF(N837="nulová",J837,0)</f>
        <v>0</v>
      </c>
      <c r="BJ837" s="24" t="s">
        <v>77</v>
      </c>
      <c r="BK837" s="193">
        <f>ROUND(I837*H837,2)</f>
        <v>0</v>
      </c>
      <c r="BL837" s="24" t="s">
        <v>277</v>
      </c>
      <c r="BM837" s="24" t="s">
        <v>1825</v>
      </c>
    </row>
    <row r="838" spans="2:51" s="12" customFormat="1" ht="13.5">
      <c r="B838" s="198"/>
      <c r="D838" s="199" t="s">
        <v>217</v>
      </c>
      <c r="E838" s="200" t="s">
        <v>5</v>
      </c>
      <c r="F838" s="201" t="s">
        <v>1826</v>
      </c>
      <c r="H838" s="202">
        <v>126.72</v>
      </c>
      <c r="I838" s="203"/>
      <c r="L838" s="198"/>
      <c r="M838" s="204"/>
      <c r="N838" s="205"/>
      <c r="O838" s="205"/>
      <c r="P838" s="205"/>
      <c r="Q838" s="205"/>
      <c r="R838" s="205"/>
      <c r="S838" s="205"/>
      <c r="T838" s="206"/>
      <c r="AT838" s="200" t="s">
        <v>217</v>
      </c>
      <c r="AU838" s="200" t="s">
        <v>79</v>
      </c>
      <c r="AV838" s="12" t="s">
        <v>79</v>
      </c>
      <c r="AW838" s="12" t="s">
        <v>33</v>
      </c>
      <c r="AX838" s="12" t="s">
        <v>69</v>
      </c>
      <c r="AY838" s="200" t="s">
        <v>161</v>
      </c>
    </row>
    <row r="839" spans="2:51" s="13" customFormat="1" ht="13.5">
      <c r="B839" s="207"/>
      <c r="D839" s="208" t="s">
        <v>217</v>
      </c>
      <c r="E839" s="209" t="s">
        <v>5</v>
      </c>
      <c r="F839" s="210" t="s">
        <v>220</v>
      </c>
      <c r="H839" s="211">
        <v>126.72</v>
      </c>
      <c r="I839" s="212"/>
      <c r="L839" s="207"/>
      <c r="M839" s="213"/>
      <c r="N839" s="214"/>
      <c r="O839" s="214"/>
      <c r="P839" s="214"/>
      <c r="Q839" s="214"/>
      <c r="R839" s="214"/>
      <c r="S839" s="214"/>
      <c r="T839" s="215"/>
      <c r="AT839" s="216" t="s">
        <v>217</v>
      </c>
      <c r="AU839" s="216" t="s">
        <v>79</v>
      </c>
      <c r="AV839" s="13" t="s">
        <v>215</v>
      </c>
      <c r="AW839" s="13" t="s">
        <v>33</v>
      </c>
      <c r="AX839" s="13" t="s">
        <v>77</v>
      </c>
      <c r="AY839" s="216" t="s">
        <v>161</v>
      </c>
    </row>
    <row r="840" spans="2:65" s="1" customFormat="1" ht="22.5" customHeight="1">
      <c r="B840" s="181"/>
      <c r="C840" s="182" t="s">
        <v>1827</v>
      </c>
      <c r="D840" s="182" t="s">
        <v>165</v>
      </c>
      <c r="E840" s="183" t="s">
        <v>1828</v>
      </c>
      <c r="F840" s="184" t="s">
        <v>1829</v>
      </c>
      <c r="G840" s="185" t="s">
        <v>231</v>
      </c>
      <c r="H840" s="186">
        <v>25.75</v>
      </c>
      <c r="I840" s="187"/>
      <c r="J840" s="188">
        <f>ROUND(I840*H840,2)</f>
        <v>0</v>
      </c>
      <c r="K840" s="184" t="s">
        <v>5</v>
      </c>
      <c r="L840" s="41"/>
      <c r="M840" s="189" t="s">
        <v>5</v>
      </c>
      <c r="N840" s="190" t="s">
        <v>40</v>
      </c>
      <c r="O840" s="42"/>
      <c r="P840" s="191">
        <f>O840*H840</f>
        <v>0</v>
      </c>
      <c r="Q840" s="191">
        <v>0.00026</v>
      </c>
      <c r="R840" s="191">
        <f>Q840*H840</f>
        <v>0.0066949999999999996</v>
      </c>
      <c r="S840" s="191">
        <v>0</v>
      </c>
      <c r="T840" s="192">
        <f>S840*H840</f>
        <v>0</v>
      </c>
      <c r="AR840" s="24" t="s">
        <v>277</v>
      </c>
      <c r="AT840" s="24" t="s">
        <v>165</v>
      </c>
      <c r="AU840" s="24" t="s">
        <v>79</v>
      </c>
      <c r="AY840" s="24" t="s">
        <v>161</v>
      </c>
      <c r="BE840" s="193">
        <f>IF(N840="základní",J840,0)</f>
        <v>0</v>
      </c>
      <c r="BF840" s="193">
        <f>IF(N840="snížená",J840,0)</f>
        <v>0</v>
      </c>
      <c r="BG840" s="193">
        <f>IF(N840="zákl. přenesená",J840,0)</f>
        <v>0</v>
      </c>
      <c r="BH840" s="193">
        <f>IF(N840="sníž. přenesená",J840,0)</f>
        <v>0</v>
      </c>
      <c r="BI840" s="193">
        <f>IF(N840="nulová",J840,0)</f>
        <v>0</v>
      </c>
      <c r="BJ840" s="24" t="s">
        <v>77</v>
      </c>
      <c r="BK840" s="193">
        <f>ROUND(I840*H840,2)</f>
        <v>0</v>
      </c>
      <c r="BL840" s="24" t="s">
        <v>277</v>
      </c>
      <c r="BM840" s="24" t="s">
        <v>1830</v>
      </c>
    </row>
    <row r="841" spans="2:51" s="12" customFormat="1" ht="13.5">
      <c r="B841" s="198"/>
      <c r="D841" s="208" t="s">
        <v>217</v>
      </c>
      <c r="E841" s="217" t="s">
        <v>5</v>
      </c>
      <c r="F841" s="218" t="s">
        <v>1831</v>
      </c>
      <c r="H841" s="219">
        <v>25.75</v>
      </c>
      <c r="I841" s="203"/>
      <c r="L841" s="198"/>
      <c r="M841" s="204"/>
      <c r="N841" s="205"/>
      <c r="O841" s="205"/>
      <c r="P841" s="205"/>
      <c r="Q841" s="205"/>
      <c r="R841" s="205"/>
      <c r="S841" s="205"/>
      <c r="T841" s="206"/>
      <c r="AT841" s="200" t="s">
        <v>217</v>
      </c>
      <c r="AU841" s="200" t="s">
        <v>79</v>
      </c>
      <c r="AV841" s="12" t="s">
        <v>79</v>
      </c>
      <c r="AW841" s="12" t="s">
        <v>33</v>
      </c>
      <c r="AX841" s="12" t="s">
        <v>77</v>
      </c>
      <c r="AY841" s="200" t="s">
        <v>161</v>
      </c>
    </row>
    <row r="842" spans="2:65" s="1" customFormat="1" ht="22.5" customHeight="1">
      <c r="B842" s="181"/>
      <c r="C842" s="182" t="s">
        <v>1832</v>
      </c>
      <c r="D842" s="182" t="s">
        <v>165</v>
      </c>
      <c r="E842" s="183" t="s">
        <v>1833</v>
      </c>
      <c r="F842" s="184" t="s">
        <v>1834</v>
      </c>
      <c r="G842" s="185" t="s">
        <v>214</v>
      </c>
      <c r="H842" s="186">
        <v>115.2</v>
      </c>
      <c r="I842" s="187"/>
      <c r="J842" s="188">
        <f>ROUND(I842*H842,2)</f>
        <v>0</v>
      </c>
      <c r="K842" s="184" t="s">
        <v>5</v>
      </c>
      <c r="L842" s="41"/>
      <c r="M842" s="189" t="s">
        <v>5</v>
      </c>
      <c r="N842" s="190" t="s">
        <v>40</v>
      </c>
      <c r="O842" s="42"/>
      <c r="P842" s="191">
        <f>O842*H842</f>
        <v>0</v>
      </c>
      <c r="Q842" s="191">
        <v>0.0003</v>
      </c>
      <c r="R842" s="191">
        <f>Q842*H842</f>
        <v>0.03456</v>
      </c>
      <c r="S842" s="191">
        <v>0</v>
      </c>
      <c r="T842" s="192">
        <f>S842*H842</f>
        <v>0</v>
      </c>
      <c r="AR842" s="24" t="s">
        <v>277</v>
      </c>
      <c r="AT842" s="24" t="s">
        <v>165</v>
      </c>
      <c r="AU842" s="24" t="s">
        <v>79</v>
      </c>
      <c r="AY842" s="24" t="s">
        <v>161</v>
      </c>
      <c r="BE842" s="193">
        <f>IF(N842="základní",J842,0)</f>
        <v>0</v>
      </c>
      <c r="BF842" s="193">
        <f>IF(N842="snížená",J842,0)</f>
        <v>0</v>
      </c>
      <c r="BG842" s="193">
        <f>IF(N842="zákl. přenesená",J842,0)</f>
        <v>0</v>
      </c>
      <c r="BH842" s="193">
        <f>IF(N842="sníž. přenesená",J842,0)</f>
        <v>0</v>
      </c>
      <c r="BI842" s="193">
        <f>IF(N842="nulová",J842,0)</f>
        <v>0</v>
      </c>
      <c r="BJ842" s="24" t="s">
        <v>77</v>
      </c>
      <c r="BK842" s="193">
        <f>ROUND(I842*H842,2)</f>
        <v>0</v>
      </c>
      <c r="BL842" s="24" t="s">
        <v>277</v>
      </c>
      <c r="BM842" s="24" t="s">
        <v>1835</v>
      </c>
    </row>
    <row r="843" spans="2:65" s="1" customFormat="1" ht="22.5" customHeight="1">
      <c r="B843" s="181"/>
      <c r="C843" s="182" t="s">
        <v>1836</v>
      </c>
      <c r="D843" s="182" t="s">
        <v>165</v>
      </c>
      <c r="E843" s="183" t="s">
        <v>1837</v>
      </c>
      <c r="F843" s="184" t="s">
        <v>1838</v>
      </c>
      <c r="G843" s="185" t="s">
        <v>231</v>
      </c>
      <c r="H843" s="186">
        <v>140.2</v>
      </c>
      <c r="I843" s="187"/>
      <c r="J843" s="188">
        <f>ROUND(I843*H843,2)</f>
        <v>0</v>
      </c>
      <c r="K843" s="184" t="s">
        <v>5</v>
      </c>
      <c r="L843" s="41"/>
      <c r="M843" s="189" t="s">
        <v>5</v>
      </c>
      <c r="N843" s="190" t="s">
        <v>40</v>
      </c>
      <c r="O843" s="42"/>
      <c r="P843" s="191">
        <f>O843*H843</f>
        <v>0</v>
      </c>
      <c r="Q843" s="191">
        <v>3E-05</v>
      </c>
      <c r="R843" s="191">
        <f>Q843*H843</f>
        <v>0.004206</v>
      </c>
      <c r="S843" s="191">
        <v>0</v>
      </c>
      <c r="T843" s="192">
        <f>S843*H843</f>
        <v>0</v>
      </c>
      <c r="AR843" s="24" t="s">
        <v>277</v>
      </c>
      <c r="AT843" s="24" t="s">
        <v>165</v>
      </c>
      <c r="AU843" s="24" t="s">
        <v>79</v>
      </c>
      <c r="AY843" s="24" t="s">
        <v>161</v>
      </c>
      <c r="BE843" s="193">
        <f>IF(N843="základní",J843,0)</f>
        <v>0</v>
      </c>
      <c r="BF843" s="193">
        <f>IF(N843="snížená",J843,0)</f>
        <v>0</v>
      </c>
      <c r="BG843" s="193">
        <f>IF(N843="zákl. přenesená",J843,0)</f>
        <v>0</v>
      </c>
      <c r="BH843" s="193">
        <f>IF(N843="sníž. přenesená",J843,0)</f>
        <v>0</v>
      </c>
      <c r="BI843" s="193">
        <f>IF(N843="nulová",J843,0)</f>
        <v>0</v>
      </c>
      <c r="BJ843" s="24" t="s">
        <v>77</v>
      </c>
      <c r="BK843" s="193">
        <f>ROUND(I843*H843,2)</f>
        <v>0</v>
      </c>
      <c r="BL843" s="24" t="s">
        <v>277</v>
      </c>
      <c r="BM843" s="24" t="s">
        <v>1839</v>
      </c>
    </row>
    <row r="844" spans="2:51" s="12" customFormat="1" ht="13.5">
      <c r="B844" s="198"/>
      <c r="D844" s="199" t="s">
        <v>217</v>
      </c>
      <c r="E844" s="200" t="s">
        <v>5</v>
      </c>
      <c r="F844" s="201" t="s">
        <v>1840</v>
      </c>
      <c r="H844" s="202">
        <v>21.7</v>
      </c>
      <c r="I844" s="203"/>
      <c r="L844" s="198"/>
      <c r="M844" s="204"/>
      <c r="N844" s="205"/>
      <c r="O844" s="205"/>
      <c r="P844" s="205"/>
      <c r="Q844" s="205"/>
      <c r="R844" s="205"/>
      <c r="S844" s="205"/>
      <c r="T844" s="206"/>
      <c r="AT844" s="200" t="s">
        <v>217</v>
      </c>
      <c r="AU844" s="200" t="s">
        <v>79</v>
      </c>
      <c r="AV844" s="12" t="s">
        <v>79</v>
      </c>
      <c r="AW844" s="12" t="s">
        <v>33</v>
      </c>
      <c r="AX844" s="12" t="s">
        <v>69</v>
      </c>
      <c r="AY844" s="200" t="s">
        <v>161</v>
      </c>
    </row>
    <row r="845" spans="2:51" s="12" customFormat="1" ht="13.5">
      <c r="B845" s="198"/>
      <c r="D845" s="199" t="s">
        <v>217</v>
      </c>
      <c r="E845" s="200" t="s">
        <v>5</v>
      </c>
      <c r="F845" s="201" t="s">
        <v>1841</v>
      </c>
      <c r="H845" s="202">
        <v>12.7</v>
      </c>
      <c r="I845" s="203"/>
      <c r="L845" s="198"/>
      <c r="M845" s="204"/>
      <c r="N845" s="205"/>
      <c r="O845" s="205"/>
      <c r="P845" s="205"/>
      <c r="Q845" s="205"/>
      <c r="R845" s="205"/>
      <c r="S845" s="205"/>
      <c r="T845" s="206"/>
      <c r="AT845" s="200" t="s">
        <v>217</v>
      </c>
      <c r="AU845" s="200" t="s">
        <v>79</v>
      </c>
      <c r="AV845" s="12" t="s">
        <v>79</v>
      </c>
      <c r="AW845" s="12" t="s">
        <v>33</v>
      </c>
      <c r="AX845" s="12" t="s">
        <v>69</v>
      </c>
      <c r="AY845" s="200" t="s">
        <v>161</v>
      </c>
    </row>
    <row r="846" spans="2:51" s="12" customFormat="1" ht="13.5">
      <c r="B846" s="198"/>
      <c r="D846" s="199" t="s">
        <v>217</v>
      </c>
      <c r="E846" s="200" t="s">
        <v>5</v>
      </c>
      <c r="F846" s="201" t="s">
        <v>1820</v>
      </c>
      <c r="H846" s="202">
        <v>14.4</v>
      </c>
      <c r="I846" s="203"/>
      <c r="L846" s="198"/>
      <c r="M846" s="204"/>
      <c r="N846" s="205"/>
      <c r="O846" s="205"/>
      <c r="P846" s="205"/>
      <c r="Q846" s="205"/>
      <c r="R846" s="205"/>
      <c r="S846" s="205"/>
      <c r="T846" s="206"/>
      <c r="AT846" s="200" t="s">
        <v>217</v>
      </c>
      <c r="AU846" s="200" t="s">
        <v>79</v>
      </c>
      <c r="AV846" s="12" t="s">
        <v>79</v>
      </c>
      <c r="AW846" s="12" t="s">
        <v>33</v>
      </c>
      <c r="AX846" s="12" t="s">
        <v>69</v>
      </c>
      <c r="AY846" s="200" t="s">
        <v>161</v>
      </c>
    </row>
    <row r="847" spans="2:51" s="12" customFormat="1" ht="13.5">
      <c r="B847" s="198"/>
      <c r="D847" s="199" t="s">
        <v>217</v>
      </c>
      <c r="E847" s="200" t="s">
        <v>5</v>
      </c>
      <c r="F847" s="201" t="s">
        <v>1842</v>
      </c>
      <c r="H847" s="202">
        <v>43.4</v>
      </c>
      <c r="I847" s="203"/>
      <c r="L847" s="198"/>
      <c r="M847" s="204"/>
      <c r="N847" s="205"/>
      <c r="O847" s="205"/>
      <c r="P847" s="205"/>
      <c r="Q847" s="205"/>
      <c r="R847" s="205"/>
      <c r="S847" s="205"/>
      <c r="T847" s="206"/>
      <c r="AT847" s="200" t="s">
        <v>217</v>
      </c>
      <c r="AU847" s="200" t="s">
        <v>79</v>
      </c>
      <c r="AV847" s="12" t="s">
        <v>79</v>
      </c>
      <c r="AW847" s="12" t="s">
        <v>33</v>
      </c>
      <c r="AX847" s="12" t="s">
        <v>69</v>
      </c>
      <c r="AY847" s="200" t="s">
        <v>161</v>
      </c>
    </row>
    <row r="848" spans="2:51" s="12" customFormat="1" ht="13.5">
      <c r="B848" s="198"/>
      <c r="D848" s="199" t="s">
        <v>217</v>
      </c>
      <c r="E848" s="200" t="s">
        <v>5</v>
      </c>
      <c r="F848" s="201" t="s">
        <v>1843</v>
      </c>
      <c r="H848" s="202">
        <v>48</v>
      </c>
      <c r="I848" s="203"/>
      <c r="L848" s="198"/>
      <c r="M848" s="204"/>
      <c r="N848" s="205"/>
      <c r="O848" s="205"/>
      <c r="P848" s="205"/>
      <c r="Q848" s="205"/>
      <c r="R848" s="205"/>
      <c r="S848" s="205"/>
      <c r="T848" s="206"/>
      <c r="AT848" s="200" t="s">
        <v>217</v>
      </c>
      <c r="AU848" s="200" t="s">
        <v>79</v>
      </c>
      <c r="AV848" s="12" t="s">
        <v>79</v>
      </c>
      <c r="AW848" s="12" t="s">
        <v>33</v>
      </c>
      <c r="AX848" s="12" t="s">
        <v>69</v>
      </c>
      <c r="AY848" s="200" t="s">
        <v>161</v>
      </c>
    </row>
    <row r="849" spans="2:51" s="13" customFormat="1" ht="13.5">
      <c r="B849" s="207"/>
      <c r="D849" s="208" t="s">
        <v>217</v>
      </c>
      <c r="E849" s="209" t="s">
        <v>5</v>
      </c>
      <c r="F849" s="210" t="s">
        <v>220</v>
      </c>
      <c r="H849" s="211">
        <v>140.2</v>
      </c>
      <c r="I849" s="212"/>
      <c r="L849" s="207"/>
      <c r="M849" s="213"/>
      <c r="N849" s="214"/>
      <c r="O849" s="214"/>
      <c r="P849" s="214"/>
      <c r="Q849" s="214"/>
      <c r="R849" s="214"/>
      <c r="S849" s="214"/>
      <c r="T849" s="215"/>
      <c r="AT849" s="216" t="s">
        <v>217</v>
      </c>
      <c r="AU849" s="216" t="s">
        <v>79</v>
      </c>
      <c r="AV849" s="13" t="s">
        <v>215</v>
      </c>
      <c r="AW849" s="13" t="s">
        <v>33</v>
      </c>
      <c r="AX849" s="13" t="s">
        <v>77</v>
      </c>
      <c r="AY849" s="216" t="s">
        <v>161</v>
      </c>
    </row>
    <row r="850" spans="2:65" s="1" customFormat="1" ht="22.5" customHeight="1">
      <c r="B850" s="181"/>
      <c r="C850" s="182" t="s">
        <v>1844</v>
      </c>
      <c r="D850" s="182" t="s">
        <v>165</v>
      </c>
      <c r="E850" s="183" t="s">
        <v>1845</v>
      </c>
      <c r="F850" s="184" t="s">
        <v>1846</v>
      </c>
      <c r="G850" s="185" t="s">
        <v>1105</v>
      </c>
      <c r="H850" s="186">
        <v>796.772</v>
      </c>
      <c r="I850" s="187"/>
      <c r="J850" s="188">
        <f>ROUND(I850*H850,2)</f>
        <v>0</v>
      </c>
      <c r="K850" s="184" t="s">
        <v>169</v>
      </c>
      <c r="L850" s="41"/>
      <c r="M850" s="189" t="s">
        <v>5</v>
      </c>
      <c r="N850" s="190" t="s">
        <v>40</v>
      </c>
      <c r="O850" s="42"/>
      <c r="P850" s="191">
        <f>O850*H850</f>
        <v>0</v>
      </c>
      <c r="Q850" s="191">
        <v>0</v>
      </c>
      <c r="R850" s="191">
        <f>Q850*H850</f>
        <v>0</v>
      </c>
      <c r="S850" s="191">
        <v>0</v>
      </c>
      <c r="T850" s="192">
        <f>S850*H850</f>
        <v>0</v>
      </c>
      <c r="AR850" s="24" t="s">
        <v>277</v>
      </c>
      <c r="AT850" s="24" t="s">
        <v>165</v>
      </c>
      <c r="AU850" s="24" t="s">
        <v>79</v>
      </c>
      <c r="AY850" s="24" t="s">
        <v>161</v>
      </c>
      <c r="BE850" s="193">
        <f>IF(N850="základní",J850,0)</f>
        <v>0</v>
      </c>
      <c r="BF850" s="193">
        <f>IF(N850="snížená",J850,0)</f>
        <v>0</v>
      </c>
      <c r="BG850" s="193">
        <f>IF(N850="zákl. přenesená",J850,0)</f>
        <v>0</v>
      </c>
      <c r="BH850" s="193">
        <f>IF(N850="sníž. přenesená",J850,0)</f>
        <v>0</v>
      </c>
      <c r="BI850" s="193">
        <f>IF(N850="nulová",J850,0)</f>
        <v>0</v>
      </c>
      <c r="BJ850" s="24" t="s">
        <v>77</v>
      </c>
      <c r="BK850" s="193">
        <f>ROUND(I850*H850,2)</f>
        <v>0</v>
      </c>
      <c r="BL850" s="24" t="s">
        <v>277</v>
      </c>
      <c r="BM850" s="24" t="s">
        <v>1847</v>
      </c>
    </row>
    <row r="851" spans="2:63" s="11" customFormat="1" ht="29.85" customHeight="1">
      <c r="B851" s="167"/>
      <c r="D851" s="178" t="s">
        <v>68</v>
      </c>
      <c r="E851" s="179" t="s">
        <v>1848</v>
      </c>
      <c r="F851" s="179" t="s">
        <v>1849</v>
      </c>
      <c r="I851" s="170"/>
      <c r="J851" s="180">
        <f>BK851</f>
        <v>0</v>
      </c>
      <c r="L851" s="167"/>
      <c r="M851" s="172"/>
      <c r="N851" s="173"/>
      <c r="O851" s="173"/>
      <c r="P851" s="174">
        <f>P852</f>
        <v>0</v>
      </c>
      <c r="Q851" s="173"/>
      <c r="R851" s="174">
        <f>R852</f>
        <v>0.01188</v>
      </c>
      <c r="S851" s="173"/>
      <c r="T851" s="175">
        <f>T852</f>
        <v>0</v>
      </c>
      <c r="AR851" s="168" t="s">
        <v>79</v>
      </c>
      <c r="AT851" s="176" t="s">
        <v>68</v>
      </c>
      <c r="AU851" s="176" t="s">
        <v>77</v>
      </c>
      <c r="AY851" s="168" t="s">
        <v>161</v>
      </c>
      <c r="BK851" s="177">
        <f>BK852</f>
        <v>0</v>
      </c>
    </row>
    <row r="852" spans="2:65" s="1" customFormat="1" ht="31.5" customHeight="1">
      <c r="B852" s="181"/>
      <c r="C852" s="182" t="s">
        <v>1850</v>
      </c>
      <c r="D852" s="182" t="s">
        <v>165</v>
      </c>
      <c r="E852" s="183" t="s">
        <v>1851</v>
      </c>
      <c r="F852" s="184" t="s">
        <v>1852</v>
      </c>
      <c r="G852" s="185" t="s">
        <v>236</v>
      </c>
      <c r="H852" s="186">
        <v>54</v>
      </c>
      <c r="I852" s="187"/>
      <c r="J852" s="188">
        <f>ROUND(I852*H852,2)</f>
        <v>0</v>
      </c>
      <c r="K852" s="184" t="s">
        <v>5</v>
      </c>
      <c r="L852" s="41"/>
      <c r="M852" s="189" t="s">
        <v>5</v>
      </c>
      <c r="N852" s="190" t="s">
        <v>40</v>
      </c>
      <c r="O852" s="42"/>
      <c r="P852" s="191">
        <f>O852*H852</f>
        <v>0</v>
      </c>
      <c r="Q852" s="191">
        <v>0.00022</v>
      </c>
      <c r="R852" s="191">
        <f>Q852*H852</f>
        <v>0.01188</v>
      </c>
      <c r="S852" s="191">
        <v>0</v>
      </c>
      <c r="T852" s="192">
        <f>S852*H852</f>
        <v>0</v>
      </c>
      <c r="AR852" s="24" t="s">
        <v>277</v>
      </c>
      <c r="AT852" s="24" t="s">
        <v>165</v>
      </c>
      <c r="AU852" s="24" t="s">
        <v>79</v>
      </c>
      <c r="AY852" s="24" t="s">
        <v>161</v>
      </c>
      <c r="BE852" s="193">
        <f>IF(N852="základní",J852,0)</f>
        <v>0</v>
      </c>
      <c r="BF852" s="193">
        <f>IF(N852="snížená",J852,0)</f>
        <v>0</v>
      </c>
      <c r="BG852" s="193">
        <f>IF(N852="zákl. přenesená",J852,0)</f>
        <v>0</v>
      </c>
      <c r="BH852" s="193">
        <f>IF(N852="sníž. přenesená",J852,0)</f>
        <v>0</v>
      </c>
      <c r="BI852" s="193">
        <f>IF(N852="nulová",J852,0)</f>
        <v>0</v>
      </c>
      <c r="BJ852" s="24" t="s">
        <v>77</v>
      </c>
      <c r="BK852" s="193">
        <f>ROUND(I852*H852,2)</f>
        <v>0</v>
      </c>
      <c r="BL852" s="24" t="s">
        <v>277</v>
      </c>
      <c r="BM852" s="24" t="s">
        <v>1853</v>
      </c>
    </row>
    <row r="853" spans="2:63" s="11" customFormat="1" ht="29.85" customHeight="1">
      <c r="B853" s="167"/>
      <c r="D853" s="178" t="s">
        <v>68</v>
      </c>
      <c r="E853" s="179" t="s">
        <v>1854</v>
      </c>
      <c r="F853" s="179" t="s">
        <v>1855</v>
      </c>
      <c r="I853" s="170"/>
      <c r="J853" s="180">
        <f>BK853</f>
        <v>0</v>
      </c>
      <c r="L853" s="167"/>
      <c r="M853" s="172"/>
      <c r="N853" s="173"/>
      <c r="O853" s="173"/>
      <c r="P853" s="174">
        <f>SUM(P854:P860)</f>
        <v>0</v>
      </c>
      <c r="Q853" s="173"/>
      <c r="R853" s="174">
        <f>SUM(R854:R860)</f>
        <v>2.18733354</v>
      </c>
      <c r="S853" s="173"/>
      <c r="T853" s="175">
        <f>SUM(T854:T860)</f>
        <v>0</v>
      </c>
      <c r="AR853" s="168" t="s">
        <v>79</v>
      </c>
      <c r="AT853" s="176" t="s">
        <v>68</v>
      </c>
      <c r="AU853" s="176" t="s">
        <v>77</v>
      </c>
      <c r="AY853" s="168" t="s">
        <v>161</v>
      </c>
      <c r="BK853" s="177">
        <f>SUM(BK854:BK860)</f>
        <v>0</v>
      </c>
    </row>
    <row r="854" spans="2:65" s="1" customFormat="1" ht="22.5" customHeight="1">
      <c r="B854" s="181"/>
      <c r="C854" s="182" t="s">
        <v>1856</v>
      </c>
      <c r="D854" s="182" t="s">
        <v>165</v>
      </c>
      <c r="E854" s="183" t="s">
        <v>1857</v>
      </c>
      <c r="F854" s="184" t="s">
        <v>1858</v>
      </c>
      <c r="G854" s="185" t="s">
        <v>214</v>
      </c>
      <c r="H854" s="186">
        <v>4463.946</v>
      </c>
      <c r="I854" s="187"/>
      <c r="J854" s="188">
        <f>ROUND(I854*H854,2)</f>
        <v>0</v>
      </c>
      <c r="K854" s="184" t="s">
        <v>5</v>
      </c>
      <c r="L854" s="41"/>
      <c r="M854" s="189" t="s">
        <v>5</v>
      </c>
      <c r="N854" s="190" t="s">
        <v>40</v>
      </c>
      <c r="O854" s="42"/>
      <c r="P854" s="191">
        <f>O854*H854</f>
        <v>0</v>
      </c>
      <c r="Q854" s="191">
        <v>0.0002</v>
      </c>
      <c r="R854" s="191">
        <f>Q854*H854</f>
        <v>0.8927892000000001</v>
      </c>
      <c r="S854" s="191">
        <v>0</v>
      </c>
      <c r="T854" s="192">
        <f>S854*H854</f>
        <v>0</v>
      </c>
      <c r="AR854" s="24" t="s">
        <v>277</v>
      </c>
      <c r="AT854" s="24" t="s">
        <v>165</v>
      </c>
      <c r="AU854" s="24" t="s">
        <v>79</v>
      </c>
      <c r="AY854" s="24" t="s">
        <v>161</v>
      </c>
      <c r="BE854" s="193">
        <f>IF(N854="základní",J854,0)</f>
        <v>0</v>
      </c>
      <c r="BF854" s="193">
        <f>IF(N854="snížená",J854,0)</f>
        <v>0</v>
      </c>
      <c r="BG854" s="193">
        <f>IF(N854="zákl. přenesená",J854,0)</f>
        <v>0</v>
      </c>
      <c r="BH854" s="193">
        <f>IF(N854="sníž. přenesená",J854,0)</f>
        <v>0</v>
      </c>
      <c r="BI854" s="193">
        <f>IF(N854="nulová",J854,0)</f>
        <v>0</v>
      </c>
      <c r="BJ854" s="24" t="s">
        <v>77</v>
      </c>
      <c r="BK854" s="193">
        <f>ROUND(I854*H854,2)</f>
        <v>0</v>
      </c>
      <c r="BL854" s="24" t="s">
        <v>277</v>
      </c>
      <c r="BM854" s="24" t="s">
        <v>1859</v>
      </c>
    </row>
    <row r="855" spans="2:51" s="12" customFormat="1" ht="13.5">
      <c r="B855" s="198"/>
      <c r="D855" s="199" t="s">
        <v>217</v>
      </c>
      <c r="E855" s="200" t="s">
        <v>5</v>
      </c>
      <c r="F855" s="201" t="s">
        <v>1860</v>
      </c>
      <c r="H855" s="202">
        <v>1733.632</v>
      </c>
      <c r="I855" s="203"/>
      <c r="L855" s="198"/>
      <c r="M855" s="204"/>
      <c r="N855" s="205"/>
      <c r="O855" s="205"/>
      <c r="P855" s="205"/>
      <c r="Q855" s="205"/>
      <c r="R855" s="205"/>
      <c r="S855" s="205"/>
      <c r="T855" s="206"/>
      <c r="AT855" s="200" t="s">
        <v>217</v>
      </c>
      <c r="AU855" s="200" t="s">
        <v>79</v>
      </c>
      <c r="AV855" s="12" t="s">
        <v>79</v>
      </c>
      <c r="AW855" s="12" t="s">
        <v>33</v>
      </c>
      <c r="AX855" s="12" t="s">
        <v>69</v>
      </c>
      <c r="AY855" s="200" t="s">
        <v>161</v>
      </c>
    </row>
    <row r="856" spans="2:51" s="12" customFormat="1" ht="13.5">
      <c r="B856" s="198"/>
      <c r="D856" s="199" t="s">
        <v>217</v>
      </c>
      <c r="E856" s="200" t="s">
        <v>5</v>
      </c>
      <c r="F856" s="201" t="s">
        <v>1861</v>
      </c>
      <c r="H856" s="202">
        <v>593.61</v>
      </c>
      <c r="I856" s="203"/>
      <c r="L856" s="198"/>
      <c r="M856" s="204"/>
      <c r="N856" s="205"/>
      <c r="O856" s="205"/>
      <c r="P856" s="205"/>
      <c r="Q856" s="205"/>
      <c r="R856" s="205"/>
      <c r="S856" s="205"/>
      <c r="T856" s="206"/>
      <c r="AT856" s="200" t="s">
        <v>217</v>
      </c>
      <c r="AU856" s="200" t="s">
        <v>79</v>
      </c>
      <c r="AV856" s="12" t="s">
        <v>79</v>
      </c>
      <c r="AW856" s="12" t="s">
        <v>33</v>
      </c>
      <c r="AX856" s="12" t="s">
        <v>69</v>
      </c>
      <c r="AY856" s="200" t="s">
        <v>161</v>
      </c>
    </row>
    <row r="857" spans="2:51" s="12" customFormat="1" ht="13.5">
      <c r="B857" s="198"/>
      <c r="D857" s="199" t="s">
        <v>217</v>
      </c>
      <c r="E857" s="200" t="s">
        <v>5</v>
      </c>
      <c r="F857" s="201" t="s">
        <v>1862</v>
      </c>
      <c r="H857" s="202">
        <v>2136.704</v>
      </c>
      <c r="I857" s="203"/>
      <c r="L857" s="198"/>
      <c r="M857" s="204"/>
      <c r="N857" s="205"/>
      <c r="O857" s="205"/>
      <c r="P857" s="205"/>
      <c r="Q857" s="205"/>
      <c r="R857" s="205"/>
      <c r="S857" s="205"/>
      <c r="T857" s="206"/>
      <c r="AT857" s="200" t="s">
        <v>217</v>
      </c>
      <c r="AU857" s="200" t="s">
        <v>79</v>
      </c>
      <c r="AV857" s="12" t="s">
        <v>79</v>
      </c>
      <c r="AW857" s="12" t="s">
        <v>33</v>
      </c>
      <c r="AX857" s="12" t="s">
        <v>69</v>
      </c>
      <c r="AY857" s="200" t="s">
        <v>161</v>
      </c>
    </row>
    <row r="858" spans="2:51" s="13" customFormat="1" ht="13.5">
      <c r="B858" s="207"/>
      <c r="D858" s="208" t="s">
        <v>217</v>
      </c>
      <c r="E858" s="209" t="s">
        <v>5</v>
      </c>
      <c r="F858" s="210" t="s">
        <v>220</v>
      </c>
      <c r="H858" s="211">
        <v>4463.946</v>
      </c>
      <c r="I858" s="212"/>
      <c r="L858" s="207"/>
      <c r="M858" s="213"/>
      <c r="N858" s="214"/>
      <c r="O858" s="214"/>
      <c r="P858" s="214"/>
      <c r="Q858" s="214"/>
      <c r="R858" s="214"/>
      <c r="S858" s="214"/>
      <c r="T858" s="215"/>
      <c r="AT858" s="216" t="s">
        <v>217</v>
      </c>
      <c r="AU858" s="216" t="s">
        <v>79</v>
      </c>
      <c r="AV858" s="13" t="s">
        <v>215</v>
      </c>
      <c r="AW858" s="13" t="s">
        <v>33</v>
      </c>
      <c r="AX858" s="13" t="s">
        <v>77</v>
      </c>
      <c r="AY858" s="216" t="s">
        <v>161</v>
      </c>
    </row>
    <row r="859" spans="2:65" s="1" customFormat="1" ht="31.5" customHeight="1">
      <c r="B859" s="181"/>
      <c r="C859" s="182" t="s">
        <v>1863</v>
      </c>
      <c r="D859" s="182" t="s">
        <v>165</v>
      </c>
      <c r="E859" s="183" t="s">
        <v>1864</v>
      </c>
      <c r="F859" s="184" t="s">
        <v>1865</v>
      </c>
      <c r="G859" s="185" t="s">
        <v>214</v>
      </c>
      <c r="H859" s="186">
        <v>4463.946</v>
      </c>
      <c r="I859" s="187"/>
      <c r="J859" s="188">
        <f>ROUND(I859*H859,2)</f>
        <v>0</v>
      </c>
      <c r="K859" s="184" t="s">
        <v>5</v>
      </c>
      <c r="L859" s="41"/>
      <c r="M859" s="189" t="s">
        <v>5</v>
      </c>
      <c r="N859" s="190" t="s">
        <v>40</v>
      </c>
      <c r="O859" s="42"/>
      <c r="P859" s="191">
        <f>O859*H859</f>
        <v>0</v>
      </c>
      <c r="Q859" s="191">
        <v>0.00027</v>
      </c>
      <c r="R859" s="191">
        <f>Q859*H859</f>
        <v>1.20526542</v>
      </c>
      <c r="S859" s="191">
        <v>0</v>
      </c>
      <c r="T859" s="192">
        <f>S859*H859</f>
        <v>0</v>
      </c>
      <c r="AR859" s="24" t="s">
        <v>277</v>
      </c>
      <c r="AT859" s="24" t="s">
        <v>165</v>
      </c>
      <c r="AU859" s="24" t="s">
        <v>79</v>
      </c>
      <c r="AY859" s="24" t="s">
        <v>161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24" t="s">
        <v>77</v>
      </c>
      <c r="BK859" s="193">
        <f>ROUND(I859*H859,2)</f>
        <v>0</v>
      </c>
      <c r="BL859" s="24" t="s">
        <v>277</v>
      </c>
      <c r="BM859" s="24" t="s">
        <v>1866</v>
      </c>
    </row>
    <row r="860" spans="2:65" s="1" customFormat="1" ht="31.5" customHeight="1">
      <c r="B860" s="181"/>
      <c r="C860" s="182" t="s">
        <v>1867</v>
      </c>
      <c r="D860" s="182" t="s">
        <v>165</v>
      </c>
      <c r="E860" s="183" t="s">
        <v>1868</v>
      </c>
      <c r="F860" s="184" t="s">
        <v>1869</v>
      </c>
      <c r="G860" s="185" t="s">
        <v>214</v>
      </c>
      <c r="H860" s="186">
        <v>4463.946</v>
      </c>
      <c r="I860" s="187"/>
      <c r="J860" s="188">
        <f>ROUND(I860*H860,2)</f>
        <v>0</v>
      </c>
      <c r="K860" s="184" t="s">
        <v>5</v>
      </c>
      <c r="L860" s="41"/>
      <c r="M860" s="189" t="s">
        <v>5</v>
      </c>
      <c r="N860" s="190" t="s">
        <v>40</v>
      </c>
      <c r="O860" s="42"/>
      <c r="P860" s="191">
        <f>O860*H860</f>
        <v>0</v>
      </c>
      <c r="Q860" s="191">
        <v>2E-05</v>
      </c>
      <c r="R860" s="191">
        <f>Q860*H860</f>
        <v>0.08927892000000001</v>
      </c>
      <c r="S860" s="191">
        <v>0</v>
      </c>
      <c r="T860" s="192">
        <f>S860*H860</f>
        <v>0</v>
      </c>
      <c r="AR860" s="24" t="s">
        <v>277</v>
      </c>
      <c r="AT860" s="24" t="s">
        <v>165</v>
      </c>
      <c r="AU860" s="24" t="s">
        <v>79</v>
      </c>
      <c r="AY860" s="24" t="s">
        <v>161</v>
      </c>
      <c r="BE860" s="193">
        <f>IF(N860="základní",J860,0)</f>
        <v>0</v>
      </c>
      <c r="BF860" s="193">
        <f>IF(N860="snížená",J860,0)</f>
        <v>0</v>
      </c>
      <c r="BG860" s="193">
        <f>IF(N860="zákl. přenesená",J860,0)</f>
        <v>0</v>
      </c>
      <c r="BH860" s="193">
        <f>IF(N860="sníž. přenesená",J860,0)</f>
        <v>0</v>
      </c>
      <c r="BI860" s="193">
        <f>IF(N860="nulová",J860,0)</f>
        <v>0</v>
      </c>
      <c r="BJ860" s="24" t="s">
        <v>77</v>
      </c>
      <c r="BK860" s="193">
        <f>ROUND(I860*H860,2)</f>
        <v>0</v>
      </c>
      <c r="BL860" s="24" t="s">
        <v>277</v>
      </c>
      <c r="BM860" s="24" t="s">
        <v>1870</v>
      </c>
    </row>
    <row r="861" spans="2:63" s="11" customFormat="1" ht="37.35" customHeight="1">
      <c r="B861" s="167"/>
      <c r="D861" s="168" t="s">
        <v>68</v>
      </c>
      <c r="E861" s="169" t="s">
        <v>513</v>
      </c>
      <c r="F861" s="169" t="s">
        <v>1871</v>
      </c>
      <c r="I861" s="170"/>
      <c r="J861" s="171">
        <f>BK861</f>
        <v>0</v>
      </c>
      <c r="L861" s="167"/>
      <c r="M861" s="172"/>
      <c r="N861" s="173"/>
      <c r="O861" s="173"/>
      <c r="P861" s="174">
        <f>P862</f>
        <v>0</v>
      </c>
      <c r="Q861" s="173"/>
      <c r="R861" s="174">
        <f>R862</f>
        <v>0.2581</v>
      </c>
      <c r="S861" s="173"/>
      <c r="T861" s="175">
        <f>T862</f>
        <v>0</v>
      </c>
      <c r="AR861" s="168" t="s">
        <v>253</v>
      </c>
      <c r="AT861" s="176" t="s">
        <v>68</v>
      </c>
      <c r="AU861" s="176" t="s">
        <v>69</v>
      </c>
      <c r="AY861" s="168" t="s">
        <v>161</v>
      </c>
      <c r="BK861" s="177">
        <f>BK862</f>
        <v>0</v>
      </c>
    </row>
    <row r="862" spans="2:63" s="11" customFormat="1" ht="19.9" customHeight="1">
      <c r="B862" s="167"/>
      <c r="D862" s="178" t="s">
        <v>68</v>
      </c>
      <c r="E862" s="179" t="s">
        <v>1872</v>
      </c>
      <c r="F862" s="179" t="s">
        <v>1873</v>
      </c>
      <c r="I862" s="170"/>
      <c r="J862" s="180">
        <f>BK862</f>
        <v>0</v>
      </c>
      <c r="L862" s="167"/>
      <c r="M862" s="172"/>
      <c r="N862" s="173"/>
      <c r="O862" s="173"/>
      <c r="P862" s="174">
        <f>P863</f>
        <v>0</v>
      </c>
      <c r="Q862" s="173"/>
      <c r="R862" s="174">
        <f>R863</f>
        <v>0.2581</v>
      </c>
      <c r="S862" s="173"/>
      <c r="T862" s="175">
        <f>T863</f>
        <v>0</v>
      </c>
      <c r="AR862" s="168" t="s">
        <v>253</v>
      </c>
      <c r="AT862" s="176" t="s">
        <v>68</v>
      </c>
      <c r="AU862" s="176" t="s">
        <v>77</v>
      </c>
      <c r="AY862" s="168" t="s">
        <v>161</v>
      </c>
      <c r="BK862" s="177">
        <f>BK863</f>
        <v>0</v>
      </c>
    </row>
    <row r="863" spans="2:65" s="1" customFormat="1" ht="22.5" customHeight="1">
      <c r="B863" s="181"/>
      <c r="C863" s="182" t="s">
        <v>1874</v>
      </c>
      <c r="D863" s="182" t="s">
        <v>165</v>
      </c>
      <c r="E863" s="183" t="s">
        <v>1875</v>
      </c>
      <c r="F863" s="184" t="s">
        <v>1876</v>
      </c>
      <c r="G863" s="185" t="s">
        <v>416</v>
      </c>
      <c r="H863" s="186">
        <v>1</v>
      </c>
      <c r="I863" s="187"/>
      <c r="J863" s="188">
        <f>ROUND(I863*H863,2)</f>
        <v>0</v>
      </c>
      <c r="K863" s="184" t="s">
        <v>5</v>
      </c>
      <c r="L863" s="41"/>
      <c r="M863" s="189" t="s">
        <v>5</v>
      </c>
      <c r="N863" s="194" t="s">
        <v>40</v>
      </c>
      <c r="O863" s="195"/>
      <c r="P863" s="196">
        <f>O863*H863</f>
        <v>0</v>
      </c>
      <c r="Q863" s="196">
        <v>0.2581</v>
      </c>
      <c r="R863" s="196">
        <f>Q863*H863</f>
        <v>0.2581</v>
      </c>
      <c r="S863" s="196">
        <v>0</v>
      </c>
      <c r="T863" s="197">
        <f>S863*H863</f>
        <v>0</v>
      </c>
      <c r="AR863" s="24" t="s">
        <v>455</v>
      </c>
      <c r="AT863" s="24" t="s">
        <v>165</v>
      </c>
      <c r="AU863" s="24" t="s">
        <v>79</v>
      </c>
      <c r="AY863" s="24" t="s">
        <v>161</v>
      </c>
      <c r="BE863" s="193">
        <f>IF(N863="základní",J863,0)</f>
        <v>0</v>
      </c>
      <c r="BF863" s="193">
        <f>IF(N863="snížená",J863,0)</f>
        <v>0</v>
      </c>
      <c r="BG863" s="193">
        <f>IF(N863="zákl. přenesená",J863,0)</f>
        <v>0</v>
      </c>
      <c r="BH863" s="193">
        <f>IF(N863="sníž. přenesená",J863,0)</f>
        <v>0</v>
      </c>
      <c r="BI863" s="193">
        <f>IF(N863="nulová",J863,0)</f>
        <v>0</v>
      </c>
      <c r="BJ863" s="24" t="s">
        <v>77</v>
      </c>
      <c r="BK863" s="193">
        <f>ROUND(I863*H863,2)</f>
        <v>0</v>
      </c>
      <c r="BL863" s="24" t="s">
        <v>455</v>
      </c>
      <c r="BM863" s="24" t="s">
        <v>1877</v>
      </c>
    </row>
    <row r="864" spans="2:12" s="1" customFormat="1" ht="6.95" customHeight="1">
      <c r="B864" s="56"/>
      <c r="C864" s="57"/>
      <c r="D864" s="57"/>
      <c r="E864" s="57"/>
      <c r="F864" s="57"/>
      <c r="G864" s="57"/>
      <c r="H864" s="57"/>
      <c r="I864" s="134"/>
      <c r="J864" s="57"/>
      <c r="K864" s="57"/>
      <c r="L864" s="41"/>
    </row>
  </sheetData>
  <autoFilter ref="C100:K863"/>
  <mergeCells count="9"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s="1" customFormat="1" ht="15">
      <c r="B8" s="41"/>
      <c r="C8" s="42"/>
      <c r="D8" s="37" t="s">
        <v>135</v>
      </c>
      <c r="E8" s="42"/>
      <c r="F8" s="42"/>
      <c r="G8" s="42"/>
      <c r="H8" s="42"/>
      <c r="I8" s="113"/>
      <c r="J8" s="42"/>
      <c r="K8" s="45"/>
    </row>
    <row r="9" spans="2:11" s="1" customFormat="1" ht="36.95" customHeight="1">
      <c r="B9" s="41"/>
      <c r="C9" s="42"/>
      <c r="D9" s="42"/>
      <c r="E9" s="377" t="s">
        <v>1878</v>
      </c>
      <c r="F9" s="378"/>
      <c r="G9" s="378"/>
      <c r="H9" s="378"/>
      <c r="I9" s="113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03.05.2017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24</v>
      </c>
      <c r="F15" s="42"/>
      <c r="G15" s="42"/>
      <c r="H15" s="42"/>
      <c r="I15" s="114" t="s">
        <v>29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24</v>
      </c>
      <c r="F21" s="42"/>
      <c r="G21" s="42"/>
      <c r="H21" s="42"/>
      <c r="I21" s="114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13"/>
      <c r="J23" s="42"/>
      <c r="K23" s="45"/>
    </row>
    <row r="24" spans="2:11" s="7" customFormat="1" ht="22.5" customHeight="1">
      <c r="B24" s="116"/>
      <c r="C24" s="117"/>
      <c r="D24" s="117"/>
      <c r="E24" s="364" t="s">
        <v>5</v>
      </c>
      <c r="F24" s="364"/>
      <c r="G24" s="364"/>
      <c r="H24" s="364"/>
      <c r="I24" s="118"/>
      <c r="J24" s="117"/>
      <c r="K24" s="119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35</v>
      </c>
      <c r="E27" s="42"/>
      <c r="F27" s="42"/>
      <c r="G27" s="42"/>
      <c r="H27" s="42"/>
      <c r="I27" s="113"/>
      <c r="J27" s="123">
        <f>ROUND(J83,2)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24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25">
        <f>ROUND(SUM(BE83:BE137),2)</f>
        <v>0</v>
      </c>
      <c r="G30" s="42"/>
      <c r="H30" s="42"/>
      <c r="I30" s="126">
        <v>0.21</v>
      </c>
      <c r="J30" s="125">
        <f>ROUND(ROUND((SUM(BE83:BE137)),2)*I30,2)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25">
        <f>ROUND(SUM(BF83:BF137),2)</f>
        <v>0</v>
      </c>
      <c r="G31" s="42"/>
      <c r="H31" s="42"/>
      <c r="I31" s="126">
        <v>0.15</v>
      </c>
      <c r="J31" s="125">
        <f>ROUND(ROUND((SUM(BF83:BF137)),2)*I31,2)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42</v>
      </c>
      <c r="F32" s="125">
        <f>ROUND(SUM(BG83:BG137),2)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43</v>
      </c>
      <c r="F33" s="125">
        <f>ROUND(SUM(BH83:BH137),2)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</v>
      </c>
      <c r="F34" s="125">
        <f>ROUND(SUM(BI83:BI137),2)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45</v>
      </c>
      <c r="E36" s="71"/>
      <c r="F36" s="71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" customHeight="1">
      <c r="B42" s="41"/>
      <c r="C42" s="30" t="s">
        <v>137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2.5" customHeight="1">
      <c r="B45" s="41"/>
      <c r="C45" s="42"/>
      <c r="D45" s="42"/>
      <c r="E45" s="375" t="str">
        <f>E7</f>
        <v>Mateřská školka Košetice</v>
      </c>
      <c r="F45" s="376"/>
      <c r="G45" s="376"/>
      <c r="H45" s="376"/>
      <c r="I45" s="113"/>
      <c r="J45" s="42"/>
      <c r="K45" s="45"/>
    </row>
    <row r="46" spans="2:11" s="1" customFormat="1" ht="14.45" customHeight="1">
      <c r="B46" s="41"/>
      <c r="C46" s="37" t="s">
        <v>135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3.25" customHeight="1">
      <c r="B47" s="41"/>
      <c r="C47" s="42"/>
      <c r="D47" s="42"/>
      <c r="E47" s="377" t="str">
        <f>E9</f>
        <v>03 - Ústřední topení</v>
      </c>
      <c r="F47" s="378"/>
      <c r="G47" s="378"/>
      <c r="H47" s="378"/>
      <c r="I47" s="113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4" t="s">
        <v>25</v>
      </c>
      <c r="J49" s="115" t="str">
        <f>IF(J12="","",J12)</f>
        <v>03.05.2017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4" t="s">
        <v>32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11" s="1" customFormat="1" ht="29.25" customHeight="1">
      <c r="B54" s="41"/>
      <c r="C54" s="137" t="s">
        <v>138</v>
      </c>
      <c r="D54" s="127"/>
      <c r="E54" s="127"/>
      <c r="F54" s="127"/>
      <c r="G54" s="127"/>
      <c r="H54" s="127"/>
      <c r="I54" s="138"/>
      <c r="J54" s="139" t="s">
        <v>139</v>
      </c>
      <c r="K54" s="140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140</v>
      </c>
      <c r="D56" s="42"/>
      <c r="E56" s="42"/>
      <c r="F56" s="42"/>
      <c r="G56" s="42"/>
      <c r="H56" s="42"/>
      <c r="I56" s="113"/>
      <c r="J56" s="123">
        <f>J83</f>
        <v>0</v>
      </c>
      <c r="K56" s="45"/>
      <c r="AU56" s="24" t="s">
        <v>141</v>
      </c>
    </row>
    <row r="57" spans="2:11" s="8" customFormat="1" ht="24.95" customHeight="1">
      <c r="B57" s="142"/>
      <c r="C57" s="143"/>
      <c r="D57" s="144" t="s">
        <v>206</v>
      </c>
      <c r="E57" s="145"/>
      <c r="F57" s="145"/>
      <c r="G57" s="145"/>
      <c r="H57" s="145"/>
      <c r="I57" s="146"/>
      <c r="J57" s="147">
        <f>J84</f>
        <v>0</v>
      </c>
      <c r="K57" s="148"/>
    </row>
    <row r="58" spans="2:11" s="9" customFormat="1" ht="19.9" customHeight="1">
      <c r="B58" s="149"/>
      <c r="C58" s="150"/>
      <c r="D58" s="151" t="s">
        <v>207</v>
      </c>
      <c r="E58" s="152"/>
      <c r="F58" s="152"/>
      <c r="G58" s="152"/>
      <c r="H58" s="152"/>
      <c r="I58" s="153"/>
      <c r="J58" s="154">
        <f>J85</f>
        <v>0</v>
      </c>
      <c r="K58" s="155"/>
    </row>
    <row r="59" spans="2:11" s="9" customFormat="1" ht="19.9" customHeight="1">
      <c r="B59" s="149"/>
      <c r="C59" s="150"/>
      <c r="D59" s="151" t="s">
        <v>1879</v>
      </c>
      <c r="E59" s="152"/>
      <c r="F59" s="152"/>
      <c r="G59" s="152"/>
      <c r="H59" s="152"/>
      <c r="I59" s="153"/>
      <c r="J59" s="154">
        <f>J93</f>
        <v>0</v>
      </c>
      <c r="K59" s="155"/>
    </row>
    <row r="60" spans="2:11" s="9" customFormat="1" ht="19.9" customHeight="1">
      <c r="B60" s="149"/>
      <c r="C60" s="150"/>
      <c r="D60" s="151" t="s">
        <v>1880</v>
      </c>
      <c r="E60" s="152"/>
      <c r="F60" s="152"/>
      <c r="G60" s="152"/>
      <c r="H60" s="152"/>
      <c r="I60" s="153"/>
      <c r="J60" s="154">
        <f>J95</f>
        <v>0</v>
      </c>
      <c r="K60" s="155"/>
    </row>
    <row r="61" spans="2:11" s="9" customFormat="1" ht="19.9" customHeight="1">
      <c r="B61" s="149"/>
      <c r="C61" s="150"/>
      <c r="D61" s="151" t="s">
        <v>1881</v>
      </c>
      <c r="E61" s="152"/>
      <c r="F61" s="152"/>
      <c r="G61" s="152"/>
      <c r="H61" s="152"/>
      <c r="I61" s="153"/>
      <c r="J61" s="154">
        <f>J99</f>
        <v>0</v>
      </c>
      <c r="K61" s="155"/>
    </row>
    <row r="62" spans="2:11" s="9" customFormat="1" ht="19.9" customHeight="1">
      <c r="B62" s="149"/>
      <c r="C62" s="150"/>
      <c r="D62" s="151" t="s">
        <v>1882</v>
      </c>
      <c r="E62" s="152"/>
      <c r="F62" s="152"/>
      <c r="G62" s="152"/>
      <c r="H62" s="152"/>
      <c r="I62" s="153"/>
      <c r="J62" s="154">
        <f>J113</f>
        <v>0</v>
      </c>
      <c r="K62" s="155"/>
    </row>
    <row r="63" spans="2:11" s="9" customFormat="1" ht="19.9" customHeight="1">
      <c r="B63" s="149"/>
      <c r="C63" s="150"/>
      <c r="D63" s="151" t="s">
        <v>1883</v>
      </c>
      <c r="E63" s="152"/>
      <c r="F63" s="152"/>
      <c r="G63" s="152"/>
      <c r="H63" s="152"/>
      <c r="I63" s="153"/>
      <c r="J63" s="154">
        <f>J126</f>
        <v>0</v>
      </c>
      <c r="K63" s="155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3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35"/>
      <c r="J69" s="60"/>
      <c r="K69" s="60"/>
      <c r="L69" s="41"/>
    </row>
    <row r="70" spans="2:12" s="1" customFormat="1" ht="36.95" customHeight="1">
      <c r="B70" s="41"/>
      <c r="C70" s="61" t="s">
        <v>145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19</v>
      </c>
      <c r="L72" s="41"/>
    </row>
    <row r="73" spans="2:12" s="1" customFormat="1" ht="22.5" customHeight="1">
      <c r="B73" s="41"/>
      <c r="E73" s="371" t="str">
        <f>E7</f>
        <v>Mateřská školka Košetice</v>
      </c>
      <c r="F73" s="372"/>
      <c r="G73" s="372"/>
      <c r="H73" s="372"/>
      <c r="L73" s="41"/>
    </row>
    <row r="74" spans="2:12" s="1" customFormat="1" ht="14.45" customHeight="1">
      <c r="B74" s="41"/>
      <c r="C74" s="63" t="s">
        <v>135</v>
      </c>
      <c r="L74" s="41"/>
    </row>
    <row r="75" spans="2:12" s="1" customFormat="1" ht="23.25" customHeight="1">
      <c r="B75" s="41"/>
      <c r="E75" s="345" t="str">
        <f>E9</f>
        <v>03 - Ústřední topení</v>
      </c>
      <c r="F75" s="373"/>
      <c r="G75" s="373"/>
      <c r="H75" s="373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23</v>
      </c>
      <c r="F77" s="156" t="str">
        <f>F12</f>
        <v xml:space="preserve"> </v>
      </c>
      <c r="I77" s="157" t="s">
        <v>25</v>
      </c>
      <c r="J77" s="67" t="str">
        <f>IF(J12="","",J12)</f>
        <v>03.05.2017</v>
      </c>
      <c r="L77" s="41"/>
    </row>
    <row r="78" spans="2:12" s="1" customFormat="1" ht="6.95" customHeight="1">
      <c r="B78" s="41"/>
      <c r="L78" s="41"/>
    </row>
    <row r="79" spans="2:12" s="1" customFormat="1" ht="15">
      <c r="B79" s="41"/>
      <c r="C79" s="63" t="s">
        <v>27</v>
      </c>
      <c r="F79" s="156" t="str">
        <f>E15</f>
        <v xml:space="preserve"> </v>
      </c>
      <c r="I79" s="157" t="s">
        <v>32</v>
      </c>
      <c r="J79" s="156" t="str">
        <f>E21</f>
        <v xml:space="preserve"> </v>
      </c>
      <c r="L79" s="41"/>
    </row>
    <row r="80" spans="2:12" s="1" customFormat="1" ht="14.45" customHeight="1">
      <c r="B80" s="41"/>
      <c r="C80" s="63" t="s">
        <v>30</v>
      </c>
      <c r="F80" s="156" t="str">
        <f>IF(E18="","",E18)</f>
        <v/>
      </c>
      <c r="L80" s="41"/>
    </row>
    <row r="81" spans="2:12" s="1" customFormat="1" ht="10.35" customHeight="1">
      <c r="B81" s="41"/>
      <c r="L81" s="41"/>
    </row>
    <row r="82" spans="2:20" s="10" customFormat="1" ht="29.25" customHeight="1">
      <c r="B82" s="158"/>
      <c r="C82" s="159" t="s">
        <v>146</v>
      </c>
      <c r="D82" s="160" t="s">
        <v>54</v>
      </c>
      <c r="E82" s="160" t="s">
        <v>50</v>
      </c>
      <c r="F82" s="160" t="s">
        <v>147</v>
      </c>
      <c r="G82" s="160" t="s">
        <v>148</v>
      </c>
      <c r="H82" s="160" t="s">
        <v>149</v>
      </c>
      <c r="I82" s="161" t="s">
        <v>150</v>
      </c>
      <c r="J82" s="160" t="s">
        <v>139</v>
      </c>
      <c r="K82" s="162" t="s">
        <v>151</v>
      </c>
      <c r="L82" s="158"/>
      <c r="M82" s="73" t="s">
        <v>152</v>
      </c>
      <c r="N82" s="74" t="s">
        <v>39</v>
      </c>
      <c r="O82" s="74" t="s">
        <v>153</v>
      </c>
      <c r="P82" s="74" t="s">
        <v>154</v>
      </c>
      <c r="Q82" s="74" t="s">
        <v>155</v>
      </c>
      <c r="R82" s="74" t="s">
        <v>156</v>
      </c>
      <c r="S82" s="74" t="s">
        <v>157</v>
      </c>
      <c r="T82" s="75" t="s">
        <v>158</v>
      </c>
    </row>
    <row r="83" spans="2:63" s="1" customFormat="1" ht="29.25" customHeight="1">
      <c r="B83" s="41"/>
      <c r="C83" s="77" t="s">
        <v>140</v>
      </c>
      <c r="J83" s="163">
        <f>BK83</f>
        <v>0</v>
      </c>
      <c r="L83" s="41"/>
      <c r="M83" s="76"/>
      <c r="N83" s="68"/>
      <c r="O83" s="68"/>
      <c r="P83" s="164">
        <f>P84</f>
        <v>0</v>
      </c>
      <c r="Q83" s="68"/>
      <c r="R83" s="164">
        <f>R84</f>
        <v>1.99477</v>
      </c>
      <c r="S83" s="68"/>
      <c r="T83" s="165">
        <f>T84</f>
        <v>0</v>
      </c>
      <c r="AT83" s="24" t="s">
        <v>68</v>
      </c>
      <c r="AU83" s="24" t="s">
        <v>141</v>
      </c>
      <c r="BK83" s="166">
        <f>BK84</f>
        <v>0</v>
      </c>
    </row>
    <row r="84" spans="2:63" s="11" customFormat="1" ht="37.35" customHeight="1">
      <c r="B84" s="167"/>
      <c r="D84" s="168" t="s">
        <v>68</v>
      </c>
      <c r="E84" s="169" t="s">
        <v>270</v>
      </c>
      <c r="F84" s="169" t="s">
        <v>271</v>
      </c>
      <c r="I84" s="170"/>
      <c r="J84" s="171">
        <f>BK84</f>
        <v>0</v>
      </c>
      <c r="L84" s="167"/>
      <c r="M84" s="172"/>
      <c r="N84" s="173"/>
      <c r="O84" s="173"/>
      <c r="P84" s="174">
        <f>P85+P93+P95+P99+P113+P126</f>
        <v>0</v>
      </c>
      <c r="Q84" s="173"/>
      <c r="R84" s="174">
        <f>R85+R93+R95+R99+R113+R126</f>
        <v>1.99477</v>
      </c>
      <c r="S84" s="173"/>
      <c r="T84" s="175">
        <f>T85+T93+T95+T99+T113+T126</f>
        <v>0</v>
      </c>
      <c r="AR84" s="168" t="s">
        <v>79</v>
      </c>
      <c r="AT84" s="176" t="s">
        <v>68</v>
      </c>
      <c r="AU84" s="176" t="s">
        <v>69</v>
      </c>
      <c r="AY84" s="168" t="s">
        <v>161</v>
      </c>
      <c r="BK84" s="177">
        <f>BK85+BK93+BK95+BK99+BK113+BK126</f>
        <v>0</v>
      </c>
    </row>
    <row r="85" spans="2:63" s="11" customFormat="1" ht="19.9" customHeight="1">
      <c r="B85" s="167"/>
      <c r="D85" s="178" t="s">
        <v>68</v>
      </c>
      <c r="E85" s="179" t="s">
        <v>272</v>
      </c>
      <c r="F85" s="179" t="s">
        <v>273</v>
      </c>
      <c r="I85" s="170"/>
      <c r="J85" s="180">
        <f>BK85</f>
        <v>0</v>
      </c>
      <c r="L85" s="167"/>
      <c r="M85" s="172"/>
      <c r="N85" s="173"/>
      <c r="O85" s="173"/>
      <c r="P85" s="174">
        <f>SUM(P86:P92)</f>
        <v>0</v>
      </c>
      <c r="Q85" s="173"/>
      <c r="R85" s="174">
        <f>SUM(R86:R92)</f>
        <v>0.0768</v>
      </c>
      <c r="S85" s="173"/>
      <c r="T85" s="175">
        <f>SUM(T86:T92)</f>
        <v>0</v>
      </c>
      <c r="AR85" s="168" t="s">
        <v>79</v>
      </c>
      <c r="AT85" s="176" t="s">
        <v>68</v>
      </c>
      <c r="AU85" s="176" t="s">
        <v>77</v>
      </c>
      <c r="AY85" s="168" t="s">
        <v>161</v>
      </c>
      <c r="BK85" s="177">
        <f>SUM(BK86:BK92)</f>
        <v>0</v>
      </c>
    </row>
    <row r="86" spans="2:65" s="1" customFormat="1" ht="31.5" customHeight="1">
      <c r="B86" s="181"/>
      <c r="C86" s="182" t="s">
        <v>1315</v>
      </c>
      <c r="D86" s="182" t="s">
        <v>165</v>
      </c>
      <c r="E86" s="183" t="s">
        <v>1884</v>
      </c>
      <c r="F86" s="184" t="s">
        <v>1885</v>
      </c>
      <c r="G86" s="185" t="s">
        <v>231</v>
      </c>
      <c r="H86" s="186">
        <v>545</v>
      </c>
      <c r="I86" s="187"/>
      <c r="J86" s="188">
        <f aca="true" t="shared" si="0" ref="J86:J92">ROUND(I86*H86,2)</f>
        <v>0</v>
      </c>
      <c r="K86" s="184" t="s">
        <v>169</v>
      </c>
      <c r="L86" s="41"/>
      <c r="M86" s="189" t="s">
        <v>5</v>
      </c>
      <c r="N86" s="190" t="s">
        <v>40</v>
      </c>
      <c r="O86" s="42"/>
      <c r="P86" s="191">
        <f aca="true" t="shared" si="1" ref="P86:P92">O86*H86</f>
        <v>0</v>
      </c>
      <c r="Q86" s="191">
        <v>6E-05</v>
      </c>
      <c r="R86" s="191">
        <f aca="true" t="shared" si="2" ref="R86:R92">Q86*H86</f>
        <v>0.0327</v>
      </c>
      <c r="S86" s="191">
        <v>0</v>
      </c>
      <c r="T86" s="192">
        <f aca="true" t="shared" si="3" ref="T86:T92">S86*H86</f>
        <v>0</v>
      </c>
      <c r="AR86" s="24" t="s">
        <v>277</v>
      </c>
      <c r="AT86" s="24" t="s">
        <v>165</v>
      </c>
      <c r="AU86" s="24" t="s">
        <v>79</v>
      </c>
      <c r="AY86" s="24" t="s">
        <v>161</v>
      </c>
      <c r="BE86" s="193">
        <f aca="true" t="shared" si="4" ref="BE86:BE92">IF(N86="základní",J86,0)</f>
        <v>0</v>
      </c>
      <c r="BF86" s="193">
        <f aca="true" t="shared" si="5" ref="BF86:BF92">IF(N86="snížená",J86,0)</f>
        <v>0</v>
      </c>
      <c r="BG86" s="193">
        <f aca="true" t="shared" si="6" ref="BG86:BG92">IF(N86="zákl. přenesená",J86,0)</f>
        <v>0</v>
      </c>
      <c r="BH86" s="193">
        <f aca="true" t="shared" si="7" ref="BH86:BH92">IF(N86="sníž. přenesená",J86,0)</f>
        <v>0</v>
      </c>
      <c r="BI86" s="193">
        <f aca="true" t="shared" si="8" ref="BI86:BI92">IF(N86="nulová",J86,0)</f>
        <v>0</v>
      </c>
      <c r="BJ86" s="24" t="s">
        <v>77</v>
      </c>
      <c r="BK86" s="193">
        <f aca="true" t="shared" si="9" ref="BK86:BK92">ROUND(I86*H86,2)</f>
        <v>0</v>
      </c>
      <c r="BL86" s="24" t="s">
        <v>277</v>
      </c>
      <c r="BM86" s="24" t="s">
        <v>1886</v>
      </c>
    </row>
    <row r="87" spans="2:65" s="1" customFormat="1" ht="22.5" customHeight="1">
      <c r="B87" s="181"/>
      <c r="C87" s="234" t="s">
        <v>1705</v>
      </c>
      <c r="D87" s="234" t="s">
        <v>513</v>
      </c>
      <c r="E87" s="235" t="s">
        <v>1887</v>
      </c>
      <c r="F87" s="236" t="s">
        <v>1888</v>
      </c>
      <c r="G87" s="237" t="s">
        <v>231</v>
      </c>
      <c r="H87" s="238">
        <v>140</v>
      </c>
      <c r="I87" s="239"/>
      <c r="J87" s="240">
        <f t="shared" si="0"/>
        <v>0</v>
      </c>
      <c r="K87" s="236" t="s">
        <v>169</v>
      </c>
      <c r="L87" s="241"/>
      <c r="M87" s="242" t="s">
        <v>5</v>
      </c>
      <c r="N87" s="243" t="s">
        <v>40</v>
      </c>
      <c r="O87" s="42"/>
      <c r="P87" s="191">
        <f t="shared" si="1"/>
        <v>0</v>
      </c>
      <c r="Q87" s="191">
        <v>7E-05</v>
      </c>
      <c r="R87" s="191">
        <f t="shared" si="2"/>
        <v>0.0098</v>
      </c>
      <c r="S87" s="191">
        <v>0</v>
      </c>
      <c r="T87" s="192">
        <f t="shared" si="3"/>
        <v>0</v>
      </c>
      <c r="AR87" s="24" t="s">
        <v>1073</v>
      </c>
      <c r="AT87" s="24" t="s">
        <v>513</v>
      </c>
      <c r="AU87" s="24" t="s">
        <v>79</v>
      </c>
      <c r="AY87" s="24" t="s">
        <v>161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24" t="s">
        <v>77</v>
      </c>
      <c r="BK87" s="193">
        <f t="shared" si="9"/>
        <v>0</v>
      </c>
      <c r="BL87" s="24" t="s">
        <v>277</v>
      </c>
      <c r="BM87" s="24" t="s">
        <v>1889</v>
      </c>
    </row>
    <row r="88" spans="2:65" s="1" customFormat="1" ht="22.5" customHeight="1">
      <c r="B88" s="181"/>
      <c r="C88" s="234" t="s">
        <v>1713</v>
      </c>
      <c r="D88" s="234" t="s">
        <v>513</v>
      </c>
      <c r="E88" s="235" t="s">
        <v>1890</v>
      </c>
      <c r="F88" s="236" t="s">
        <v>1891</v>
      </c>
      <c r="G88" s="237" t="s">
        <v>231</v>
      </c>
      <c r="H88" s="238">
        <v>110</v>
      </c>
      <c r="I88" s="239"/>
      <c r="J88" s="240">
        <f t="shared" si="0"/>
        <v>0</v>
      </c>
      <c r="K88" s="236" t="s">
        <v>169</v>
      </c>
      <c r="L88" s="241"/>
      <c r="M88" s="242" t="s">
        <v>5</v>
      </c>
      <c r="N88" s="243" t="s">
        <v>40</v>
      </c>
      <c r="O88" s="42"/>
      <c r="P88" s="191">
        <f t="shared" si="1"/>
        <v>0</v>
      </c>
      <c r="Q88" s="191">
        <v>7E-05</v>
      </c>
      <c r="R88" s="191">
        <f t="shared" si="2"/>
        <v>0.007699999999999999</v>
      </c>
      <c r="S88" s="191">
        <v>0</v>
      </c>
      <c r="T88" s="192">
        <f t="shared" si="3"/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24" t="s">
        <v>77</v>
      </c>
      <c r="BK88" s="193">
        <f t="shared" si="9"/>
        <v>0</v>
      </c>
      <c r="BL88" s="24" t="s">
        <v>277</v>
      </c>
      <c r="BM88" s="24" t="s">
        <v>1892</v>
      </c>
    </row>
    <row r="89" spans="2:65" s="1" customFormat="1" ht="22.5" customHeight="1">
      <c r="B89" s="181"/>
      <c r="C89" s="234" t="s">
        <v>1718</v>
      </c>
      <c r="D89" s="234" t="s">
        <v>513</v>
      </c>
      <c r="E89" s="235" t="s">
        <v>1893</v>
      </c>
      <c r="F89" s="236" t="s">
        <v>1894</v>
      </c>
      <c r="G89" s="237" t="s">
        <v>231</v>
      </c>
      <c r="H89" s="238">
        <v>95</v>
      </c>
      <c r="I89" s="239"/>
      <c r="J89" s="240">
        <f t="shared" si="0"/>
        <v>0</v>
      </c>
      <c r="K89" s="236" t="s">
        <v>169</v>
      </c>
      <c r="L89" s="241"/>
      <c r="M89" s="242" t="s">
        <v>5</v>
      </c>
      <c r="N89" s="243" t="s">
        <v>40</v>
      </c>
      <c r="O89" s="42"/>
      <c r="P89" s="191">
        <f t="shared" si="1"/>
        <v>0</v>
      </c>
      <c r="Q89" s="191">
        <v>8E-05</v>
      </c>
      <c r="R89" s="191">
        <f t="shared" si="2"/>
        <v>0.007600000000000001</v>
      </c>
      <c r="S89" s="191">
        <v>0</v>
      </c>
      <c r="T89" s="192">
        <f t="shared" si="3"/>
        <v>0</v>
      </c>
      <c r="AR89" s="24" t="s">
        <v>1073</v>
      </c>
      <c r="AT89" s="24" t="s">
        <v>513</v>
      </c>
      <c r="AU89" s="24" t="s">
        <v>79</v>
      </c>
      <c r="AY89" s="24" t="s">
        <v>161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24" t="s">
        <v>77</v>
      </c>
      <c r="BK89" s="193">
        <f t="shared" si="9"/>
        <v>0</v>
      </c>
      <c r="BL89" s="24" t="s">
        <v>277</v>
      </c>
      <c r="BM89" s="24" t="s">
        <v>1895</v>
      </c>
    </row>
    <row r="90" spans="2:65" s="1" customFormat="1" ht="22.5" customHeight="1">
      <c r="B90" s="181"/>
      <c r="C90" s="234" t="s">
        <v>1722</v>
      </c>
      <c r="D90" s="234" t="s">
        <v>513</v>
      </c>
      <c r="E90" s="235" t="s">
        <v>1896</v>
      </c>
      <c r="F90" s="236" t="s">
        <v>1897</v>
      </c>
      <c r="G90" s="237" t="s">
        <v>231</v>
      </c>
      <c r="H90" s="238">
        <v>100</v>
      </c>
      <c r="I90" s="239"/>
      <c r="J90" s="240">
        <f t="shared" si="0"/>
        <v>0</v>
      </c>
      <c r="K90" s="236" t="s">
        <v>169</v>
      </c>
      <c r="L90" s="241"/>
      <c r="M90" s="242" t="s">
        <v>5</v>
      </c>
      <c r="N90" s="243" t="s">
        <v>40</v>
      </c>
      <c r="O90" s="42"/>
      <c r="P90" s="191">
        <f t="shared" si="1"/>
        <v>0</v>
      </c>
      <c r="Q90" s="191">
        <v>9E-05</v>
      </c>
      <c r="R90" s="191">
        <f t="shared" si="2"/>
        <v>0.009000000000000001</v>
      </c>
      <c r="S90" s="191">
        <v>0</v>
      </c>
      <c r="T90" s="192">
        <f t="shared" si="3"/>
        <v>0</v>
      </c>
      <c r="AR90" s="24" t="s">
        <v>1073</v>
      </c>
      <c r="AT90" s="24" t="s">
        <v>513</v>
      </c>
      <c r="AU90" s="24" t="s">
        <v>79</v>
      </c>
      <c r="AY90" s="24" t="s">
        <v>161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24" t="s">
        <v>77</v>
      </c>
      <c r="BK90" s="193">
        <f t="shared" si="9"/>
        <v>0</v>
      </c>
      <c r="BL90" s="24" t="s">
        <v>277</v>
      </c>
      <c r="BM90" s="24" t="s">
        <v>1898</v>
      </c>
    </row>
    <row r="91" spans="2:65" s="1" customFormat="1" ht="22.5" customHeight="1">
      <c r="B91" s="181"/>
      <c r="C91" s="234" t="s">
        <v>1727</v>
      </c>
      <c r="D91" s="234" t="s">
        <v>513</v>
      </c>
      <c r="E91" s="235" t="s">
        <v>1899</v>
      </c>
      <c r="F91" s="236" t="s">
        <v>1900</v>
      </c>
      <c r="G91" s="237" t="s">
        <v>231</v>
      </c>
      <c r="H91" s="238">
        <v>100</v>
      </c>
      <c r="I91" s="239"/>
      <c r="J91" s="240">
        <f t="shared" si="0"/>
        <v>0</v>
      </c>
      <c r="K91" s="236" t="s">
        <v>169</v>
      </c>
      <c r="L91" s="241"/>
      <c r="M91" s="242" t="s">
        <v>5</v>
      </c>
      <c r="N91" s="243" t="s">
        <v>40</v>
      </c>
      <c r="O91" s="42"/>
      <c r="P91" s="191">
        <f t="shared" si="1"/>
        <v>0</v>
      </c>
      <c r="Q91" s="191">
        <v>0.0001</v>
      </c>
      <c r="R91" s="191">
        <f t="shared" si="2"/>
        <v>0.01</v>
      </c>
      <c r="S91" s="191">
        <v>0</v>
      </c>
      <c r="T91" s="192">
        <f t="shared" si="3"/>
        <v>0</v>
      </c>
      <c r="AR91" s="24" t="s">
        <v>1073</v>
      </c>
      <c r="AT91" s="24" t="s">
        <v>513</v>
      </c>
      <c r="AU91" s="24" t="s">
        <v>79</v>
      </c>
      <c r="AY91" s="24" t="s">
        <v>161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24" t="s">
        <v>77</v>
      </c>
      <c r="BK91" s="193">
        <f t="shared" si="9"/>
        <v>0</v>
      </c>
      <c r="BL91" s="24" t="s">
        <v>277</v>
      </c>
      <c r="BM91" s="24" t="s">
        <v>1901</v>
      </c>
    </row>
    <row r="92" spans="2:65" s="1" customFormat="1" ht="22.5" customHeight="1">
      <c r="B92" s="181"/>
      <c r="C92" s="182" t="s">
        <v>1733</v>
      </c>
      <c r="D92" s="182" t="s">
        <v>165</v>
      </c>
      <c r="E92" s="183" t="s">
        <v>1174</v>
      </c>
      <c r="F92" s="184" t="s">
        <v>1175</v>
      </c>
      <c r="G92" s="185" t="s">
        <v>1105</v>
      </c>
      <c r="H92" s="186">
        <v>368.209</v>
      </c>
      <c r="I92" s="187"/>
      <c r="J92" s="188">
        <f t="shared" si="0"/>
        <v>0</v>
      </c>
      <c r="K92" s="184" t="s">
        <v>169</v>
      </c>
      <c r="L92" s="41"/>
      <c r="M92" s="189" t="s">
        <v>5</v>
      </c>
      <c r="N92" s="190" t="s">
        <v>40</v>
      </c>
      <c r="O92" s="42"/>
      <c r="P92" s="191">
        <f t="shared" si="1"/>
        <v>0</v>
      </c>
      <c r="Q92" s="191">
        <v>0</v>
      </c>
      <c r="R92" s="191">
        <f t="shared" si="2"/>
        <v>0</v>
      </c>
      <c r="S92" s="191">
        <v>0</v>
      </c>
      <c r="T92" s="192">
        <f t="shared" si="3"/>
        <v>0</v>
      </c>
      <c r="AR92" s="24" t="s">
        <v>277</v>
      </c>
      <c r="AT92" s="24" t="s">
        <v>165</v>
      </c>
      <c r="AU92" s="24" t="s">
        <v>79</v>
      </c>
      <c r="AY92" s="24" t="s">
        <v>161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24" t="s">
        <v>77</v>
      </c>
      <c r="BK92" s="193">
        <f t="shared" si="9"/>
        <v>0</v>
      </c>
      <c r="BL92" s="24" t="s">
        <v>277</v>
      </c>
      <c r="BM92" s="24" t="s">
        <v>1902</v>
      </c>
    </row>
    <row r="93" spans="2:63" s="11" customFormat="1" ht="29.85" customHeight="1">
      <c r="B93" s="167"/>
      <c r="D93" s="178" t="s">
        <v>68</v>
      </c>
      <c r="E93" s="179" t="s">
        <v>1903</v>
      </c>
      <c r="F93" s="179" t="s">
        <v>1904</v>
      </c>
      <c r="I93" s="170"/>
      <c r="J93" s="180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0.0052</v>
      </c>
      <c r="S93" s="173"/>
      <c r="T93" s="175">
        <f>T94</f>
        <v>0</v>
      </c>
      <c r="AR93" s="168" t="s">
        <v>79</v>
      </c>
      <c r="AT93" s="176" t="s">
        <v>68</v>
      </c>
      <c r="AU93" s="176" t="s">
        <v>77</v>
      </c>
      <c r="AY93" s="168" t="s">
        <v>161</v>
      </c>
      <c r="BK93" s="177">
        <f>BK94</f>
        <v>0</v>
      </c>
    </row>
    <row r="94" spans="2:65" s="1" customFormat="1" ht="31.5" customHeight="1">
      <c r="B94" s="181"/>
      <c r="C94" s="182" t="s">
        <v>164</v>
      </c>
      <c r="D94" s="182" t="s">
        <v>165</v>
      </c>
      <c r="E94" s="183" t="s">
        <v>1905</v>
      </c>
      <c r="F94" s="184" t="s">
        <v>1906</v>
      </c>
      <c r="G94" s="185" t="s">
        <v>416</v>
      </c>
      <c r="H94" s="186">
        <v>8</v>
      </c>
      <c r="I94" s="187"/>
      <c r="J94" s="188">
        <f>ROUND(I94*H94,2)</f>
        <v>0</v>
      </c>
      <c r="K94" s="184" t="s">
        <v>169</v>
      </c>
      <c r="L94" s="41"/>
      <c r="M94" s="189" t="s">
        <v>5</v>
      </c>
      <c r="N94" s="190" t="s">
        <v>40</v>
      </c>
      <c r="O94" s="42"/>
      <c r="P94" s="191">
        <f>O94*H94</f>
        <v>0</v>
      </c>
      <c r="Q94" s="191">
        <v>0.00065</v>
      </c>
      <c r="R94" s="191">
        <f>Q94*H94</f>
        <v>0.0052</v>
      </c>
      <c r="S94" s="191">
        <v>0</v>
      </c>
      <c r="T94" s="192">
        <f>S94*H94</f>
        <v>0</v>
      </c>
      <c r="AR94" s="24" t="s">
        <v>277</v>
      </c>
      <c r="AT94" s="24" t="s">
        <v>165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1907</v>
      </c>
    </row>
    <row r="95" spans="2:63" s="11" customFormat="1" ht="29.85" customHeight="1">
      <c r="B95" s="167"/>
      <c r="D95" s="178" t="s">
        <v>68</v>
      </c>
      <c r="E95" s="179" t="s">
        <v>1908</v>
      </c>
      <c r="F95" s="179" t="s">
        <v>1909</v>
      </c>
      <c r="I95" s="170"/>
      <c r="J95" s="180">
        <f>BK95</f>
        <v>0</v>
      </c>
      <c r="L95" s="167"/>
      <c r="M95" s="172"/>
      <c r="N95" s="173"/>
      <c r="O95" s="173"/>
      <c r="P95" s="174">
        <f>SUM(P96:P98)</f>
        <v>0</v>
      </c>
      <c r="Q95" s="173"/>
      <c r="R95" s="174">
        <f>SUM(R96:R98)</f>
        <v>0.02324</v>
      </c>
      <c r="S95" s="173"/>
      <c r="T95" s="175">
        <f>SUM(T96:T98)</f>
        <v>0</v>
      </c>
      <c r="AR95" s="168" t="s">
        <v>79</v>
      </c>
      <c r="AT95" s="176" t="s">
        <v>68</v>
      </c>
      <c r="AU95" s="176" t="s">
        <v>77</v>
      </c>
      <c r="AY95" s="168" t="s">
        <v>161</v>
      </c>
      <c r="BK95" s="177">
        <f>SUM(BK96:BK98)</f>
        <v>0</v>
      </c>
    </row>
    <row r="96" spans="2:65" s="1" customFormat="1" ht="22.5" customHeight="1">
      <c r="B96" s="181"/>
      <c r="C96" s="182" t="s">
        <v>1305</v>
      </c>
      <c r="D96" s="182" t="s">
        <v>165</v>
      </c>
      <c r="E96" s="183" t="s">
        <v>1910</v>
      </c>
      <c r="F96" s="184" t="s">
        <v>1911</v>
      </c>
      <c r="G96" s="185" t="s">
        <v>1912</v>
      </c>
      <c r="H96" s="186">
        <v>2</v>
      </c>
      <c r="I96" s="187"/>
      <c r="J96" s="188">
        <f>ROUND(I96*H96,2)</f>
        <v>0</v>
      </c>
      <c r="K96" s="184" t="s">
        <v>169</v>
      </c>
      <c r="L96" s="41"/>
      <c r="M96" s="189" t="s">
        <v>5</v>
      </c>
      <c r="N96" s="190" t="s">
        <v>40</v>
      </c>
      <c r="O96" s="42"/>
      <c r="P96" s="191">
        <f>O96*H96</f>
        <v>0</v>
      </c>
      <c r="Q96" s="191">
        <v>0.00581</v>
      </c>
      <c r="R96" s="191">
        <f>Q96*H96</f>
        <v>0.01162</v>
      </c>
      <c r="S96" s="191">
        <v>0</v>
      </c>
      <c r="T96" s="192">
        <f>S96*H96</f>
        <v>0</v>
      </c>
      <c r="AR96" s="24" t="s">
        <v>277</v>
      </c>
      <c r="AT96" s="24" t="s">
        <v>165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277</v>
      </c>
      <c r="BM96" s="24" t="s">
        <v>1913</v>
      </c>
    </row>
    <row r="97" spans="2:65" s="1" customFormat="1" ht="22.5" customHeight="1">
      <c r="B97" s="181"/>
      <c r="C97" s="182" t="s">
        <v>1310</v>
      </c>
      <c r="D97" s="182" t="s">
        <v>165</v>
      </c>
      <c r="E97" s="183" t="s">
        <v>1914</v>
      </c>
      <c r="F97" s="184" t="s">
        <v>1915</v>
      </c>
      <c r="G97" s="185" t="s">
        <v>1912</v>
      </c>
      <c r="H97" s="186">
        <v>2</v>
      </c>
      <c r="I97" s="187"/>
      <c r="J97" s="188">
        <f>ROUND(I97*H97,2)</f>
        <v>0</v>
      </c>
      <c r="K97" s="184" t="s">
        <v>5</v>
      </c>
      <c r="L97" s="41"/>
      <c r="M97" s="189" t="s">
        <v>5</v>
      </c>
      <c r="N97" s="190" t="s">
        <v>40</v>
      </c>
      <c r="O97" s="42"/>
      <c r="P97" s="191">
        <f>O97*H97</f>
        <v>0</v>
      </c>
      <c r="Q97" s="191">
        <v>0.00581</v>
      </c>
      <c r="R97" s="191">
        <f>Q97*H97</f>
        <v>0.01162</v>
      </c>
      <c r="S97" s="191">
        <v>0</v>
      </c>
      <c r="T97" s="192">
        <f>S97*H97</f>
        <v>0</v>
      </c>
      <c r="AR97" s="24" t="s">
        <v>277</v>
      </c>
      <c r="AT97" s="24" t="s">
        <v>165</v>
      </c>
      <c r="AU97" s="24" t="s">
        <v>79</v>
      </c>
      <c r="AY97" s="24" t="s">
        <v>161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77</v>
      </c>
      <c r="BK97" s="193">
        <f>ROUND(I97*H97,2)</f>
        <v>0</v>
      </c>
      <c r="BL97" s="24" t="s">
        <v>277</v>
      </c>
      <c r="BM97" s="24" t="s">
        <v>1916</v>
      </c>
    </row>
    <row r="98" spans="2:65" s="1" customFormat="1" ht="22.5" customHeight="1">
      <c r="B98" s="181"/>
      <c r="C98" s="182" t="s">
        <v>1917</v>
      </c>
      <c r="D98" s="182" t="s">
        <v>165</v>
      </c>
      <c r="E98" s="183" t="s">
        <v>1918</v>
      </c>
      <c r="F98" s="184" t="s">
        <v>1919</v>
      </c>
      <c r="G98" s="185" t="s">
        <v>1105</v>
      </c>
      <c r="H98" s="186">
        <v>286.848</v>
      </c>
      <c r="I98" s="187"/>
      <c r="J98" s="188">
        <f>ROUND(I98*H98,2)</f>
        <v>0</v>
      </c>
      <c r="K98" s="184" t="s">
        <v>169</v>
      </c>
      <c r="L98" s="41"/>
      <c r="M98" s="189" t="s">
        <v>5</v>
      </c>
      <c r="N98" s="190" t="s">
        <v>40</v>
      </c>
      <c r="O98" s="42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24" t="s">
        <v>277</v>
      </c>
      <c r="AT98" s="24" t="s">
        <v>165</v>
      </c>
      <c r="AU98" s="24" t="s">
        <v>79</v>
      </c>
      <c r="AY98" s="24" t="s">
        <v>161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4" t="s">
        <v>77</v>
      </c>
      <c r="BK98" s="193">
        <f>ROUND(I98*H98,2)</f>
        <v>0</v>
      </c>
      <c r="BL98" s="24" t="s">
        <v>277</v>
      </c>
      <c r="BM98" s="24" t="s">
        <v>1920</v>
      </c>
    </row>
    <row r="99" spans="2:63" s="11" customFormat="1" ht="29.85" customHeight="1">
      <c r="B99" s="167"/>
      <c r="D99" s="178" t="s">
        <v>68</v>
      </c>
      <c r="E99" s="179" t="s">
        <v>1921</v>
      </c>
      <c r="F99" s="179" t="s">
        <v>1922</v>
      </c>
      <c r="I99" s="170"/>
      <c r="J99" s="180">
        <f>BK99</f>
        <v>0</v>
      </c>
      <c r="L99" s="167"/>
      <c r="M99" s="172"/>
      <c r="N99" s="173"/>
      <c r="O99" s="173"/>
      <c r="P99" s="174">
        <f>SUM(P100:P112)</f>
        <v>0</v>
      </c>
      <c r="Q99" s="173"/>
      <c r="R99" s="174">
        <f>SUM(R100:R112)</f>
        <v>0.45642999999999995</v>
      </c>
      <c r="S99" s="173"/>
      <c r="T99" s="175">
        <f>SUM(T100:T112)</f>
        <v>0</v>
      </c>
      <c r="AR99" s="168" t="s">
        <v>79</v>
      </c>
      <c r="AT99" s="176" t="s">
        <v>68</v>
      </c>
      <c r="AU99" s="176" t="s">
        <v>77</v>
      </c>
      <c r="AY99" s="168" t="s">
        <v>161</v>
      </c>
      <c r="BK99" s="177">
        <f>SUM(BK100:BK112)</f>
        <v>0</v>
      </c>
    </row>
    <row r="100" spans="2:65" s="1" customFormat="1" ht="22.5" customHeight="1">
      <c r="B100" s="181"/>
      <c r="C100" s="182" t="s">
        <v>77</v>
      </c>
      <c r="D100" s="182" t="s">
        <v>165</v>
      </c>
      <c r="E100" s="183" t="s">
        <v>1923</v>
      </c>
      <c r="F100" s="184" t="s">
        <v>1924</v>
      </c>
      <c r="G100" s="185" t="s">
        <v>231</v>
      </c>
      <c r="H100" s="186">
        <v>140</v>
      </c>
      <c r="I100" s="187"/>
      <c r="J100" s="188">
        <f aca="true" t="shared" si="10" ref="J100:J110">ROUND(I100*H100,2)</f>
        <v>0</v>
      </c>
      <c r="K100" s="184" t="s">
        <v>169</v>
      </c>
      <c r="L100" s="41"/>
      <c r="M100" s="189" t="s">
        <v>5</v>
      </c>
      <c r="N100" s="190" t="s">
        <v>40</v>
      </c>
      <c r="O100" s="42"/>
      <c r="P100" s="191">
        <f aca="true" t="shared" si="11" ref="P100:P110">O100*H100</f>
        <v>0</v>
      </c>
      <c r="Q100" s="191">
        <v>0.00045</v>
      </c>
      <c r="R100" s="191">
        <f aca="true" t="shared" si="12" ref="R100:R110">Q100*H100</f>
        <v>0.063</v>
      </c>
      <c r="S100" s="191">
        <v>0</v>
      </c>
      <c r="T100" s="192">
        <f aca="true" t="shared" si="13" ref="T100:T110">S100*H100</f>
        <v>0</v>
      </c>
      <c r="AR100" s="24" t="s">
        <v>277</v>
      </c>
      <c r="AT100" s="24" t="s">
        <v>165</v>
      </c>
      <c r="AU100" s="24" t="s">
        <v>79</v>
      </c>
      <c r="AY100" s="24" t="s">
        <v>161</v>
      </c>
      <c r="BE100" s="193">
        <f aca="true" t="shared" si="14" ref="BE100:BE110">IF(N100="základní",J100,0)</f>
        <v>0</v>
      </c>
      <c r="BF100" s="193">
        <f aca="true" t="shared" si="15" ref="BF100:BF110">IF(N100="snížená",J100,0)</f>
        <v>0</v>
      </c>
      <c r="BG100" s="193">
        <f aca="true" t="shared" si="16" ref="BG100:BG110">IF(N100="zákl. přenesená",J100,0)</f>
        <v>0</v>
      </c>
      <c r="BH100" s="193">
        <f aca="true" t="shared" si="17" ref="BH100:BH110">IF(N100="sníž. přenesená",J100,0)</f>
        <v>0</v>
      </c>
      <c r="BI100" s="193">
        <f aca="true" t="shared" si="18" ref="BI100:BI110">IF(N100="nulová",J100,0)</f>
        <v>0</v>
      </c>
      <c r="BJ100" s="24" t="s">
        <v>77</v>
      </c>
      <c r="BK100" s="193">
        <f aca="true" t="shared" si="19" ref="BK100:BK110">ROUND(I100*H100,2)</f>
        <v>0</v>
      </c>
      <c r="BL100" s="24" t="s">
        <v>277</v>
      </c>
      <c r="BM100" s="24" t="s">
        <v>1925</v>
      </c>
    </row>
    <row r="101" spans="2:65" s="1" customFormat="1" ht="22.5" customHeight="1">
      <c r="B101" s="181"/>
      <c r="C101" s="182" t="s">
        <v>79</v>
      </c>
      <c r="D101" s="182" t="s">
        <v>165</v>
      </c>
      <c r="E101" s="183" t="s">
        <v>1926</v>
      </c>
      <c r="F101" s="184" t="s">
        <v>1927</v>
      </c>
      <c r="G101" s="185" t="s">
        <v>231</v>
      </c>
      <c r="H101" s="186">
        <v>110</v>
      </c>
      <c r="I101" s="187"/>
      <c r="J101" s="188">
        <f t="shared" si="10"/>
        <v>0</v>
      </c>
      <c r="K101" s="184" t="s">
        <v>169</v>
      </c>
      <c r="L101" s="41"/>
      <c r="M101" s="189" t="s">
        <v>5</v>
      </c>
      <c r="N101" s="190" t="s">
        <v>40</v>
      </c>
      <c r="O101" s="42"/>
      <c r="P101" s="191">
        <f t="shared" si="11"/>
        <v>0</v>
      </c>
      <c r="Q101" s="191">
        <v>0.00056</v>
      </c>
      <c r="R101" s="191">
        <f t="shared" si="12"/>
        <v>0.061599999999999995</v>
      </c>
      <c r="S101" s="191">
        <v>0</v>
      </c>
      <c r="T101" s="192">
        <f t="shared" si="13"/>
        <v>0</v>
      </c>
      <c r="AR101" s="24" t="s">
        <v>277</v>
      </c>
      <c r="AT101" s="24" t="s">
        <v>165</v>
      </c>
      <c r="AU101" s="24" t="s">
        <v>79</v>
      </c>
      <c r="AY101" s="24" t="s">
        <v>161</v>
      </c>
      <c r="BE101" s="193">
        <f t="shared" si="14"/>
        <v>0</v>
      </c>
      <c r="BF101" s="193">
        <f t="shared" si="15"/>
        <v>0</v>
      </c>
      <c r="BG101" s="193">
        <f t="shared" si="16"/>
        <v>0</v>
      </c>
      <c r="BH101" s="193">
        <f t="shared" si="17"/>
        <v>0</v>
      </c>
      <c r="BI101" s="193">
        <f t="shared" si="18"/>
        <v>0</v>
      </c>
      <c r="BJ101" s="24" t="s">
        <v>77</v>
      </c>
      <c r="BK101" s="193">
        <f t="shared" si="19"/>
        <v>0</v>
      </c>
      <c r="BL101" s="24" t="s">
        <v>277</v>
      </c>
      <c r="BM101" s="24" t="s">
        <v>1928</v>
      </c>
    </row>
    <row r="102" spans="2:65" s="1" customFormat="1" ht="22.5" customHeight="1">
      <c r="B102" s="181"/>
      <c r="C102" s="182" t="s">
        <v>253</v>
      </c>
      <c r="D102" s="182" t="s">
        <v>165</v>
      </c>
      <c r="E102" s="183" t="s">
        <v>1929</v>
      </c>
      <c r="F102" s="184" t="s">
        <v>1930</v>
      </c>
      <c r="G102" s="185" t="s">
        <v>231</v>
      </c>
      <c r="H102" s="186">
        <v>95</v>
      </c>
      <c r="I102" s="187"/>
      <c r="J102" s="188">
        <f t="shared" si="10"/>
        <v>0</v>
      </c>
      <c r="K102" s="184" t="s">
        <v>169</v>
      </c>
      <c r="L102" s="41"/>
      <c r="M102" s="189" t="s">
        <v>5</v>
      </c>
      <c r="N102" s="190" t="s">
        <v>40</v>
      </c>
      <c r="O102" s="42"/>
      <c r="P102" s="191">
        <f t="shared" si="11"/>
        <v>0</v>
      </c>
      <c r="Q102" s="191">
        <v>0.00069</v>
      </c>
      <c r="R102" s="191">
        <f t="shared" si="12"/>
        <v>0.06555</v>
      </c>
      <c r="S102" s="191">
        <v>0</v>
      </c>
      <c r="T102" s="192">
        <f t="shared" si="13"/>
        <v>0</v>
      </c>
      <c r="AR102" s="24" t="s">
        <v>277</v>
      </c>
      <c r="AT102" s="24" t="s">
        <v>165</v>
      </c>
      <c r="AU102" s="24" t="s">
        <v>79</v>
      </c>
      <c r="AY102" s="24" t="s">
        <v>161</v>
      </c>
      <c r="BE102" s="193">
        <f t="shared" si="14"/>
        <v>0</v>
      </c>
      <c r="BF102" s="193">
        <f t="shared" si="15"/>
        <v>0</v>
      </c>
      <c r="BG102" s="193">
        <f t="shared" si="16"/>
        <v>0</v>
      </c>
      <c r="BH102" s="193">
        <f t="shared" si="17"/>
        <v>0</v>
      </c>
      <c r="BI102" s="193">
        <f t="shared" si="18"/>
        <v>0</v>
      </c>
      <c r="BJ102" s="24" t="s">
        <v>77</v>
      </c>
      <c r="BK102" s="193">
        <f t="shared" si="19"/>
        <v>0</v>
      </c>
      <c r="BL102" s="24" t="s">
        <v>277</v>
      </c>
      <c r="BM102" s="24" t="s">
        <v>1931</v>
      </c>
    </row>
    <row r="103" spans="2:65" s="1" customFormat="1" ht="22.5" customHeight="1">
      <c r="B103" s="181"/>
      <c r="C103" s="182" t="s">
        <v>215</v>
      </c>
      <c r="D103" s="182" t="s">
        <v>165</v>
      </c>
      <c r="E103" s="183" t="s">
        <v>1932</v>
      </c>
      <c r="F103" s="184" t="s">
        <v>1933</v>
      </c>
      <c r="G103" s="185" t="s">
        <v>231</v>
      </c>
      <c r="H103" s="186">
        <v>100</v>
      </c>
      <c r="I103" s="187"/>
      <c r="J103" s="188">
        <f t="shared" si="10"/>
        <v>0</v>
      </c>
      <c r="K103" s="184" t="s">
        <v>169</v>
      </c>
      <c r="L103" s="41"/>
      <c r="M103" s="189" t="s">
        <v>5</v>
      </c>
      <c r="N103" s="190" t="s">
        <v>40</v>
      </c>
      <c r="O103" s="42"/>
      <c r="P103" s="191">
        <f t="shared" si="11"/>
        <v>0</v>
      </c>
      <c r="Q103" s="191">
        <v>0.00104</v>
      </c>
      <c r="R103" s="191">
        <f t="shared" si="12"/>
        <v>0.104</v>
      </c>
      <c r="S103" s="191">
        <v>0</v>
      </c>
      <c r="T103" s="192">
        <f t="shared" si="13"/>
        <v>0</v>
      </c>
      <c r="AR103" s="24" t="s">
        <v>277</v>
      </c>
      <c r="AT103" s="24" t="s">
        <v>165</v>
      </c>
      <c r="AU103" s="24" t="s">
        <v>79</v>
      </c>
      <c r="AY103" s="24" t="s">
        <v>161</v>
      </c>
      <c r="BE103" s="193">
        <f t="shared" si="14"/>
        <v>0</v>
      </c>
      <c r="BF103" s="193">
        <f t="shared" si="15"/>
        <v>0</v>
      </c>
      <c r="BG103" s="193">
        <f t="shared" si="16"/>
        <v>0</v>
      </c>
      <c r="BH103" s="193">
        <f t="shared" si="17"/>
        <v>0</v>
      </c>
      <c r="BI103" s="193">
        <f t="shared" si="18"/>
        <v>0</v>
      </c>
      <c r="BJ103" s="24" t="s">
        <v>77</v>
      </c>
      <c r="BK103" s="193">
        <f t="shared" si="19"/>
        <v>0</v>
      </c>
      <c r="BL103" s="24" t="s">
        <v>277</v>
      </c>
      <c r="BM103" s="24" t="s">
        <v>1934</v>
      </c>
    </row>
    <row r="104" spans="2:65" s="1" customFormat="1" ht="22.5" customHeight="1">
      <c r="B104" s="181"/>
      <c r="C104" s="182" t="s">
        <v>160</v>
      </c>
      <c r="D104" s="182" t="s">
        <v>165</v>
      </c>
      <c r="E104" s="183" t="s">
        <v>1935</v>
      </c>
      <c r="F104" s="184" t="s">
        <v>1936</v>
      </c>
      <c r="G104" s="185" t="s">
        <v>231</v>
      </c>
      <c r="H104" s="186">
        <v>100</v>
      </c>
      <c r="I104" s="187"/>
      <c r="J104" s="188">
        <f t="shared" si="10"/>
        <v>0</v>
      </c>
      <c r="K104" s="184" t="s">
        <v>169</v>
      </c>
      <c r="L104" s="41"/>
      <c r="M104" s="189" t="s">
        <v>5</v>
      </c>
      <c r="N104" s="190" t="s">
        <v>40</v>
      </c>
      <c r="O104" s="42"/>
      <c r="P104" s="191">
        <f t="shared" si="11"/>
        <v>0</v>
      </c>
      <c r="Q104" s="191">
        <v>0.00158</v>
      </c>
      <c r="R104" s="191">
        <f t="shared" si="12"/>
        <v>0.158</v>
      </c>
      <c r="S104" s="191">
        <v>0</v>
      </c>
      <c r="T104" s="192">
        <f t="shared" si="13"/>
        <v>0</v>
      </c>
      <c r="AR104" s="24" t="s">
        <v>277</v>
      </c>
      <c r="AT104" s="24" t="s">
        <v>165</v>
      </c>
      <c r="AU104" s="24" t="s">
        <v>79</v>
      </c>
      <c r="AY104" s="24" t="s">
        <v>161</v>
      </c>
      <c r="BE104" s="193">
        <f t="shared" si="14"/>
        <v>0</v>
      </c>
      <c r="BF104" s="193">
        <f t="shared" si="15"/>
        <v>0</v>
      </c>
      <c r="BG104" s="193">
        <f t="shared" si="16"/>
        <v>0</v>
      </c>
      <c r="BH104" s="193">
        <f t="shared" si="17"/>
        <v>0</v>
      </c>
      <c r="BI104" s="193">
        <f t="shared" si="18"/>
        <v>0</v>
      </c>
      <c r="BJ104" s="24" t="s">
        <v>77</v>
      </c>
      <c r="BK104" s="193">
        <f t="shared" si="19"/>
        <v>0</v>
      </c>
      <c r="BL104" s="24" t="s">
        <v>277</v>
      </c>
      <c r="BM104" s="24" t="s">
        <v>1937</v>
      </c>
    </row>
    <row r="105" spans="2:65" s="1" customFormat="1" ht="22.5" customHeight="1">
      <c r="B105" s="181"/>
      <c r="C105" s="182" t="s">
        <v>184</v>
      </c>
      <c r="D105" s="182" t="s">
        <v>165</v>
      </c>
      <c r="E105" s="183" t="s">
        <v>1938</v>
      </c>
      <c r="F105" s="184" t="s">
        <v>1939</v>
      </c>
      <c r="G105" s="185" t="s">
        <v>416</v>
      </c>
      <c r="H105" s="186">
        <v>68</v>
      </c>
      <c r="I105" s="187"/>
      <c r="J105" s="188">
        <f t="shared" si="10"/>
        <v>0</v>
      </c>
      <c r="K105" s="184" t="s">
        <v>169</v>
      </c>
      <c r="L105" s="41"/>
      <c r="M105" s="189" t="s">
        <v>5</v>
      </c>
      <c r="N105" s="190" t="s">
        <v>40</v>
      </c>
      <c r="O105" s="42"/>
      <c r="P105" s="191">
        <f t="shared" si="11"/>
        <v>0</v>
      </c>
      <c r="Q105" s="191">
        <v>1E-05</v>
      </c>
      <c r="R105" s="191">
        <f t="shared" si="12"/>
        <v>0.00068</v>
      </c>
      <c r="S105" s="191">
        <v>0</v>
      </c>
      <c r="T105" s="192">
        <f t="shared" si="13"/>
        <v>0</v>
      </c>
      <c r="AR105" s="24" t="s">
        <v>277</v>
      </c>
      <c r="AT105" s="24" t="s">
        <v>165</v>
      </c>
      <c r="AU105" s="24" t="s">
        <v>79</v>
      </c>
      <c r="AY105" s="24" t="s">
        <v>161</v>
      </c>
      <c r="BE105" s="193">
        <f t="shared" si="14"/>
        <v>0</v>
      </c>
      <c r="BF105" s="193">
        <f t="shared" si="15"/>
        <v>0</v>
      </c>
      <c r="BG105" s="193">
        <f t="shared" si="16"/>
        <v>0</v>
      </c>
      <c r="BH105" s="193">
        <f t="shared" si="17"/>
        <v>0</v>
      </c>
      <c r="BI105" s="193">
        <f t="shared" si="18"/>
        <v>0</v>
      </c>
      <c r="BJ105" s="24" t="s">
        <v>77</v>
      </c>
      <c r="BK105" s="193">
        <f t="shared" si="19"/>
        <v>0</v>
      </c>
      <c r="BL105" s="24" t="s">
        <v>277</v>
      </c>
      <c r="BM105" s="24" t="s">
        <v>1940</v>
      </c>
    </row>
    <row r="106" spans="2:65" s="1" customFormat="1" ht="22.5" customHeight="1">
      <c r="B106" s="181"/>
      <c r="C106" s="182" t="s">
        <v>188</v>
      </c>
      <c r="D106" s="182" t="s">
        <v>165</v>
      </c>
      <c r="E106" s="183" t="s">
        <v>1941</v>
      </c>
      <c r="F106" s="184" t="s">
        <v>1942</v>
      </c>
      <c r="G106" s="185" t="s">
        <v>416</v>
      </c>
      <c r="H106" s="186">
        <v>4</v>
      </c>
      <c r="I106" s="187"/>
      <c r="J106" s="188">
        <f t="shared" si="10"/>
        <v>0</v>
      </c>
      <c r="K106" s="184" t="s">
        <v>169</v>
      </c>
      <c r="L106" s="41"/>
      <c r="M106" s="189" t="s">
        <v>5</v>
      </c>
      <c r="N106" s="190" t="s">
        <v>40</v>
      </c>
      <c r="O106" s="42"/>
      <c r="P106" s="191">
        <f t="shared" si="11"/>
        <v>0</v>
      </c>
      <c r="Q106" s="191">
        <v>0.0001</v>
      </c>
      <c r="R106" s="191">
        <f t="shared" si="12"/>
        <v>0.0004</v>
      </c>
      <c r="S106" s="191">
        <v>0</v>
      </c>
      <c r="T106" s="192">
        <f t="shared" si="13"/>
        <v>0</v>
      </c>
      <c r="AR106" s="24" t="s">
        <v>277</v>
      </c>
      <c r="AT106" s="24" t="s">
        <v>165</v>
      </c>
      <c r="AU106" s="24" t="s">
        <v>79</v>
      </c>
      <c r="AY106" s="24" t="s">
        <v>161</v>
      </c>
      <c r="BE106" s="193">
        <f t="shared" si="14"/>
        <v>0</v>
      </c>
      <c r="BF106" s="193">
        <f t="shared" si="15"/>
        <v>0</v>
      </c>
      <c r="BG106" s="193">
        <f t="shared" si="16"/>
        <v>0</v>
      </c>
      <c r="BH106" s="193">
        <f t="shared" si="17"/>
        <v>0</v>
      </c>
      <c r="BI106" s="193">
        <f t="shared" si="18"/>
        <v>0</v>
      </c>
      <c r="BJ106" s="24" t="s">
        <v>77</v>
      </c>
      <c r="BK106" s="193">
        <f t="shared" si="19"/>
        <v>0</v>
      </c>
      <c r="BL106" s="24" t="s">
        <v>277</v>
      </c>
      <c r="BM106" s="24" t="s">
        <v>1943</v>
      </c>
    </row>
    <row r="107" spans="2:65" s="1" customFormat="1" ht="22.5" customHeight="1">
      <c r="B107" s="181"/>
      <c r="C107" s="182" t="s">
        <v>265</v>
      </c>
      <c r="D107" s="182" t="s">
        <v>165</v>
      </c>
      <c r="E107" s="183" t="s">
        <v>1944</v>
      </c>
      <c r="F107" s="184" t="s">
        <v>1945</v>
      </c>
      <c r="G107" s="185" t="s">
        <v>416</v>
      </c>
      <c r="H107" s="186">
        <v>4</v>
      </c>
      <c r="I107" s="187"/>
      <c r="J107" s="188">
        <f t="shared" si="10"/>
        <v>0</v>
      </c>
      <c r="K107" s="184" t="s">
        <v>5</v>
      </c>
      <c r="L107" s="41"/>
      <c r="M107" s="189" t="s">
        <v>5</v>
      </c>
      <c r="N107" s="190" t="s">
        <v>40</v>
      </c>
      <c r="O107" s="42"/>
      <c r="P107" s="191">
        <f t="shared" si="11"/>
        <v>0</v>
      </c>
      <c r="Q107" s="191">
        <v>0.00016</v>
      </c>
      <c r="R107" s="191">
        <f t="shared" si="12"/>
        <v>0.00064</v>
      </c>
      <c r="S107" s="191">
        <v>0</v>
      </c>
      <c r="T107" s="192">
        <f t="shared" si="13"/>
        <v>0</v>
      </c>
      <c r="AR107" s="24" t="s">
        <v>277</v>
      </c>
      <c r="AT107" s="24" t="s">
        <v>165</v>
      </c>
      <c r="AU107" s="24" t="s">
        <v>79</v>
      </c>
      <c r="AY107" s="24" t="s">
        <v>161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24" t="s">
        <v>77</v>
      </c>
      <c r="BK107" s="193">
        <f t="shared" si="19"/>
        <v>0</v>
      </c>
      <c r="BL107" s="24" t="s">
        <v>277</v>
      </c>
      <c r="BM107" s="24" t="s">
        <v>1946</v>
      </c>
    </row>
    <row r="108" spans="2:65" s="1" customFormat="1" ht="22.5" customHeight="1">
      <c r="B108" s="181"/>
      <c r="C108" s="182" t="s">
        <v>274</v>
      </c>
      <c r="D108" s="182" t="s">
        <v>165</v>
      </c>
      <c r="E108" s="183" t="s">
        <v>1947</v>
      </c>
      <c r="F108" s="184" t="s">
        <v>1948</v>
      </c>
      <c r="G108" s="185" t="s">
        <v>416</v>
      </c>
      <c r="H108" s="186">
        <v>8</v>
      </c>
      <c r="I108" s="187"/>
      <c r="J108" s="188">
        <f t="shared" si="10"/>
        <v>0</v>
      </c>
      <c r="K108" s="184" t="s">
        <v>5</v>
      </c>
      <c r="L108" s="41"/>
      <c r="M108" s="189" t="s">
        <v>5</v>
      </c>
      <c r="N108" s="190" t="s">
        <v>40</v>
      </c>
      <c r="O108" s="42"/>
      <c r="P108" s="191">
        <f t="shared" si="11"/>
        <v>0</v>
      </c>
      <c r="Q108" s="191">
        <v>0.00016</v>
      </c>
      <c r="R108" s="191">
        <f t="shared" si="12"/>
        <v>0.00128</v>
      </c>
      <c r="S108" s="191">
        <v>0</v>
      </c>
      <c r="T108" s="192">
        <f t="shared" si="13"/>
        <v>0</v>
      </c>
      <c r="AR108" s="24" t="s">
        <v>277</v>
      </c>
      <c r="AT108" s="24" t="s">
        <v>165</v>
      </c>
      <c r="AU108" s="24" t="s">
        <v>79</v>
      </c>
      <c r="AY108" s="24" t="s">
        <v>161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24" t="s">
        <v>77</v>
      </c>
      <c r="BK108" s="193">
        <f t="shared" si="19"/>
        <v>0</v>
      </c>
      <c r="BL108" s="24" t="s">
        <v>277</v>
      </c>
      <c r="BM108" s="24" t="s">
        <v>1949</v>
      </c>
    </row>
    <row r="109" spans="2:65" s="1" customFormat="1" ht="22.5" customHeight="1">
      <c r="B109" s="181"/>
      <c r="C109" s="182" t="s">
        <v>479</v>
      </c>
      <c r="D109" s="182" t="s">
        <v>165</v>
      </c>
      <c r="E109" s="183" t="s">
        <v>1950</v>
      </c>
      <c r="F109" s="184" t="s">
        <v>1951</v>
      </c>
      <c r="G109" s="185" t="s">
        <v>416</v>
      </c>
      <c r="H109" s="186">
        <v>8</v>
      </c>
      <c r="I109" s="187"/>
      <c r="J109" s="188">
        <f t="shared" si="10"/>
        <v>0</v>
      </c>
      <c r="K109" s="184" t="s">
        <v>5</v>
      </c>
      <c r="L109" s="41"/>
      <c r="M109" s="189" t="s">
        <v>5</v>
      </c>
      <c r="N109" s="190" t="s">
        <v>40</v>
      </c>
      <c r="O109" s="42"/>
      <c r="P109" s="191">
        <f t="shared" si="11"/>
        <v>0</v>
      </c>
      <c r="Q109" s="191">
        <v>0.00016</v>
      </c>
      <c r="R109" s="191">
        <f t="shared" si="12"/>
        <v>0.00128</v>
      </c>
      <c r="S109" s="191">
        <v>0</v>
      </c>
      <c r="T109" s="192">
        <f t="shared" si="13"/>
        <v>0</v>
      </c>
      <c r="AR109" s="24" t="s">
        <v>277</v>
      </c>
      <c r="AT109" s="24" t="s">
        <v>165</v>
      </c>
      <c r="AU109" s="24" t="s">
        <v>79</v>
      </c>
      <c r="AY109" s="24" t="s">
        <v>161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24" t="s">
        <v>77</v>
      </c>
      <c r="BK109" s="193">
        <f t="shared" si="19"/>
        <v>0</v>
      </c>
      <c r="BL109" s="24" t="s">
        <v>277</v>
      </c>
      <c r="BM109" s="24" t="s">
        <v>1952</v>
      </c>
    </row>
    <row r="110" spans="2:65" s="1" customFormat="1" ht="22.5" customHeight="1">
      <c r="B110" s="181"/>
      <c r="C110" s="182" t="s">
        <v>211</v>
      </c>
      <c r="D110" s="182" t="s">
        <v>165</v>
      </c>
      <c r="E110" s="183" t="s">
        <v>1953</v>
      </c>
      <c r="F110" s="184" t="s">
        <v>1954</v>
      </c>
      <c r="G110" s="185" t="s">
        <v>231</v>
      </c>
      <c r="H110" s="186">
        <v>545</v>
      </c>
      <c r="I110" s="187"/>
      <c r="J110" s="188">
        <f t="shared" si="10"/>
        <v>0</v>
      </c>
      <c r="K110" s="184" t="s">
        <v>169</v>
      </c>
      <c r="L110" s="41"/>
      <c r="M110" s="189" t="s">
        <v>5</v>
      </c>
      <c r="N110" s="190" t="s">
        <v>40</v>
      </c>
      <c r="O110" s="42"/>
      <c r="P110" s="191">
        <f t="shared" si="11"/>
        <v>0</v>
      </c>
      <c r="Q110" s="191">
        <v>0</v>
      </c>
      <c r="R110" s="191">
        <f t="shared" si="12"/>
        <v>0</v>
      </c>
      <c r="S110" s="191">
        <v>0</v>
      </c>
      <c r="T110" s="192">
        <f t="shared" si="13"/>
        <v>0</v>
      </c>
      <c r="AR110" s="24" t="s">
        <v>277</v>
      </c>
      <c r="AT110" s="24" t="s">
        <v>165</v>
      </c>
      <c r="AU110" s="24" t="s">
        <v>79</v>
      </c>
      <c r="AY110" s="24" t="s">
        <v>161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24" t="s">
        <v>77</v>
      </c>
      <c r="BK110" s="193">
        <f t="shared" si="19"/>
        <v>0</v>
      </c>
      <c r="BL110" s="24" t="s">
        <v>277</v>
      </c>
      <c r="BM110" s="24" t="s">
        <v>1955</v>
      </c>
    </row>
    <row r="111" spans="2:51" s="12" customFormat="1" ht="13.5">
      <c r="B111" s="198"/>
      <c r="D111" s="208" t="s">
        <v>217</v>
      </c>
      <c r="E111" s="217" t="s">
        <v>5</v>
      </c>
      <c r="F111" s="218" t="s">
        <v>1956</v>
      </c>
      <c r="H111" s="219">
        <v>545</v>
      </c>
      <c r="I111" s="203"/>
      <c r="L111" s="198"/>
      <c r="M111" s="204"/>
      <c r="N111" s="205"/>
      <c r="O111" s="205"/>
      <c r="P111" s="205"/>
      <c r="Q111" s="205"/>
      <c r="R111" s="205"/>
      <c r="S111" s="205"/>
      <c r="T111" s="206"/>
      <c r="AT111" s="200" t="s">
        <v>217</v>
      </c>
      <c r="AU111" s="200" t="s">
        <v>79</v>
      </c>
      <c r="AV111" s="12" t="s">
        <v>79</v>
      </c>
      <c r="AW111" s="12" t="s">
        <v>33</v>
      </c>
      <c r="AX111" s="12" t="s">
        <v>77</v>
      </c>
      <c r="AY111" s="200" t="s">
        <v>161</v>
      </c>
    </row>
    <row r="112" spans="2:65" s="1" customFormat="1" ht="22.5" customHeight="1">
      <c r="B112" s="181"/>
      <c r="C112" s="182" t="s">
        <v>11</v>
      </c>
      <c r="D112" s="182" t="s">
        <v>165</v>
      </c>
      <c r="E112" s="183" t="s">
        <v>1957</v>
      </c>
      <c r="F112" s="184" t="s">
        <v>1958</v>
      </c>
      <c r="G112" s="185" t="s">
        <v>1105</v>
      </c>
      <c r="H112" s="186">
        <v>2230.235</v>
      </c>
      <c r="I112" s="187"/>
      <c r="J112" s="188">
        <f>ROUND(I112*H112,2)</f>
        <v>0</v>
      </c>
      <c r="K112" s="184" t="s">
        <v>169</v>
      </c>
      <c r="L112" s="41"/>
      <c r="M112" s="189" t="s">
        <v>5</v>
      </c>
      <c r="N112" s="190" t="s">
        <v>40</v>
      </c>
      <c r="O112" s="4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4" t="s">
        <v>277</v>
      </c>
      <c r="AT112" s="24" t="s">
        <v>165</v>
      </c>
      <c r="AU112" s="24" t="s">
        <v>79</v>
      </c>
      <c r="AY112" s="24" t="s">
        <v>161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77</v>
      </c>
      <c r="BK112" s="193">
        <f>ROUND(I112*H112,2)</f>
        <v>0</v>
      </c>
      <c r="BL112" s="24" t="s">
        <v>277</v>
      </c>
      <c r="BM112" s="24" t="s">
        <v>1959</v>
      </c>
    </row>
    <row r="113" spans="2:63" s="11" customFormat="1" ht="29.85" customHeight="1">
      <c r="B113" s="167"/>
      <c r="D113" s="178" t="s">
        <v>68</v>
      </c>
      <c r="E113" s="179" t="s">
        <v>1960</v>
      </c>
      <c r="F113" s="179" t="s">
        <v>1961</v>
      </c>
      <c r="I113" s="170"/>
      <c r="J113" s="180">
        <f>BK113</f>
        <v>0</v>
      </c>
      <c r="L113" s="167"/>
      <c r="M113" s="172"/>
      <c r="N113" s="173"/>
      <c r="O113" s="173"/>
      <c r="P113" s="174">
        <f>SUM(P114:P125)</f>
        <v>0</v>
      </c>
      <c r="Q113" s="173"/>
      <c r="R113" s="174">
        <f>SUM(R114:R125)</f>
        <v>0.0635</v>
      </c>
      <c r="S113" s="173"/>
      <c r="T113" s="175">
        <f>SUM(T114:T125)</f>
        <v>0</v>
      </c>
      <c r="AR113" s="168" t="s">
        <v>79</v>
      </c>
      <c r="AT113" s="176" t="s">
        <v>68</v>
      </c>
      <c r="AU113" s="176" t="s">
        <v>77</v>
      </c>
      <c r="AY113" s="168" t="s">
        <v>161</v>
      </c>
      <c r="BK113" s="177">
        <f>SUM(BK114:BK125)</f>
        <v>0</v>
      </c>
    </row>
    <row r="114" spans="2:65" s="1" customFormat="1" ht="22.5" customHeight="1">
      <c r="B114" s="181"/>
      <c r="C114" s="182" t="s">
        <v>1779</v>
      </c>
      <c r="D114" s="182" t="s">
        <v>165</v>
      </c>
      <c r="E114" s="183" t="s">
        <v>1962</v>
      </c>
      <c r="F114" s="184" t="s">
        <v>1963</v>
      </c>
      <c r="G114" s="185" t="s">
        <v>416</v>
      </c>
      <c r="H114" s="186">
        <v>6</v>
      </c>
      <c r="I114" s="187"/>
      <c r="J114" s="188">
        <f>ROUND(I114*H114,2)</f>
        <v>0</v>
      </c>
      <c r="K114" s="184" t="s">
        <v>169</v>
      </c>
      <c r="L114" s="41"/>
      <c r="M114" s="189" t="s">
        <v>5</v>
      </c>
      <c r="N114" s="190" t="s">
        <v>40</v>
      </c>
      <c r="O114" s="42"/>
      <c r="P114" s="191">
        <f>O114*H114</f>
        <v>0</v>
      </c>
      <c r="Q114" s="191">
        <v>0.00023</v>
      </c>
      <c r="R114" s="191">
        <f>Q114*H114</f>
        <v>0.0013800000000000002</v>
      </c>
      <c r="S114" s="191">
        <v>0</v>
      </c>
      <c r="T114" s="192">
        <f>S114*H114</f>
        <v>0</v>
      </c>
      <c r="AR114" s="24" t="s">
        <v>277</v>
      </c>
      <c r="AT114" s="24" t="s">
        <v>165</v>
      </c>
      <c r="AU114" s="24" t="s">
        <v>79</v>
      </c>
      <c r="AY114" s="24" t="s">
        <v>161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77</v>
      </c>
      <c r="BK114" s="193">
        <f>ROUND(I114*H114,2)</f>
        <v>0</v>
      </c>
      <c r="BL114" s="24" t="s">
        <v>277</v>
      </c>
      <c r="BM114" s="24" t="s">
        <v>1964</v>
      </c>
    </row>
    <row r="115" spans="2:65" s="1" customFormat="1" ht="22.5" customHeight="1">
      <c r="B115" s="181"/>
      <c r="C115" s="182" t="s">
        <v>1073</v>
      </c>
      <c r="D115" s="182" t="s">
        <v>165</v>
      </c>
      <c r="E115" s="183" t="s">
        <v>1965</v>
      </c>
      <c r="F115" s="184" t="s">
        <v>1966</v>
      </c>
      <c r="G115" s="185" t="s">
        <v>416</v>
      </c>
      <c r="H115" s="186">
        <v>34</v>
      </c>
      <c r="I115" s="187"/>
      <c r="J115" s="188">
        <f>ROUND(I115*H115,2)</f>
        <v>0</v>
      </c>
      <c r="K115" s="184" t="s">
        <v>169</v>
      </c>
      <c r="L115" s="41"/>
      <c r="M115" s="189" t="s">
        <v>5</v>
      </c>
      <c r="N115" s="190" t="s">
        <v>40</v>
      </c>
      <c r="O115" s="42"/>
      <c r="P115" s="191">
        <f>O115*H115</f>
        <v>0</v>
      </c>
      <c r="Q115" s="191">
        <v>0.00014</v>
      </c>
      <c r="R115" s="191">
        <f>Q115*H115</f>
        <v>0.0047599999999999995</v>
      </c>
      <c r="S115" s="191">
        <v>0</v>
      </c>
      <c r="T115" s="192">
        <f>S115*H115</f>
        <v>0</v>
      </c>
      <c r="AR115" s="24" t="s">
        <v>277</v>
      </c>
      <c r="AT115" s="24" t="s">
        <v>165</v>
      </c>
      <c r="AU115" s="24" t="s">
        <v>79</v>
      </c>
      <c r="AY115" s="24" t="s">
        <v>161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4" t="s">
        <v>77</v>
      </c>
      <c r="BK115" s="193">
        <f>ROUND(I115*H115,2)</f>
        <v>0</v>
      </c>
      <c r="BL115" s="24" t="s">
        <v>277</v>
      </c>
      <c r="BM115" s="24" t="s">
        <v>1967</v>
      </c>
    </row>
    <row r="116" spans="2:65" s="1" customFormat="1" ht="22.5" customHeight="1">
      <c r="B116" s="181"/>
      <c r="C116" s="234" t="s">
        <v>1802</v>
      </c>
      <c r="D116" s="234" t="s">
        <v>513</v>
      </c>
      <c r="E116" s="235" t="s">
        <v>1968</v>
      </c>
      <c r="F116" s="236" t="s">
        <v>1969</v>
      </c>
      <c r="G116" s="237" t="s">
        <v>416</v>
      </c>
      <c r="H116" s="238">
        <v>1</v>
      </c>
      <c r="I116" s="239"/>
      <c r="J116" s="240">
        <f>ROUND(I116*H116,2)</f>
        <v>0</v>
      </c>
      <c r="K116" s="236" t="s">
        <v>169</v>
      </c>
      <c r="L116" s="241"/>
      <c r="M116" s="242" t="s">
        <v>5</v>
      </c>
      <c r="N116" s="243" t="s">
        <v>40</v>
      </c>
      <c r="O116" s="42"/>
      <c r="P116" s="191">
        <f>O116*H116</f>
        <v>0</v>
      </c>
      <c r="Q116" s="191">
        <v>0.00022</v>
      </c>
      <c r="R116" s="191">
        <f>Q116*H116</f>
        <v>0.00022</v>
      </c>
      <c r="S116" s="191">
        <v>0</v>
      </c>
      <c r="T116" s="192">
        <f>S116*H116</f>
        <v>0</v>
      </c>
      <c r="AR116" s="24" t="s">
        <v>1073</v>
      </c>
      <c r="AT116" s="24" t="s">
        <v>513</v>
      </c>
      <c r="AU116" s="24" t="s">
        <v>79</v>
      </c>
      <c r="AY116" s="24" t="s">
        <v>161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77</v>
      </c>
      <c r="BK116" s="193">
        <f>ROUND(I116*H116,2)</f>
        <v>0</v>
      </c>
      <c r="BL116" s="24" t="s">
        <v>277</v>
      </c>
      <c r="BM116" s="24" t="s">
        <v>1970</v>
      </c>
    </row>
    <row r="117" spans="2:47" s="1" customFormat="1" ht="27">
      <c r="B117" s="41"/>
      <c r="D117" s="208" t="s">
        <v>623</v>
      </c>
      <c r="F117" s="244" t="s">
        <v>1971</v>
      </c>
      <c r="I117" s="245"/>
      <c r="L117" s="41"/>
      <c r="M117" s="246"/>
      <c r="N117" s="42"/>
      <c r="O117" s="42"/>
      <c r="P117" s="42"/>
      <c r="Q117" s="42"/>
      <c r="R117" s="42"/>
      <c r="S117" s="42"/>
      <c r="T117" s="70"/>
      <c r="AT117" s="24" t="s">
        <v>623</v>
      </c>
      <c r="AU117" s="24" t="s">
        <v>79</v>
      </c>
    </row>
    <row r="118" spans="2:65" s="1" customFormat="1" ht="22.5" customHeight="1">
      <c r="B118" s="181"/>
      <c r="C118" s="182" t="s">
        <v>1792</v>
      </c>
      <c r="D118" s="182" t="s">
        <v>165</v>
      </c>
      <c r="E118" s="183" t="s">
        <v>1972</v>
      </c>
      <c r="F118" s="184" t="s">
        <v>1973</v>
      </c>
      <c r="G118" s="185" t="s">
        <v>416</v>
      </c>
      <c r="H118" s="186">
        <v>2</v>
      </c>
      <c r="I118" s="187"/>
      <c r="J118" s="188">
        <f aca="true" t="shared" si="20" ref="J118:J125">ROUND(I118*H118,2)</f>
        <v>0</v>
      </c>
      <c r="K118" s="184" t="s">
        <v>169</v>
      </c>
      <c r="L118" s="41"/>
      <c r="M118" s="189" t="s">
        <v>5</v>
      </c>
      <c r="N118" s="190" t="s">
        <v>40</v>
      </c>
      <c r="O118" s="42"/>
      <c r="P118" s="191">
        <f aca="true" t="shared" si="21" ref="P118:P125">O118*H118</f>
        <v>0</v>
      </c>
      <c r="Q118" s="191">
        <v>0.00038</v>
      </c>
      <c r="R118" s="191">
        <f aca="true" t="shared" si="22" ref="R118:R125">Q118*H118</f>
        <v>0.00076</v>
      </c>
      <c r="S118" s="191">
        <v>0</v>
      </c>
      <c r="T118" s="192">
        <f aca="true" t="shared" si="23" ref="T118:T125">S118*H118</f>
        <v>0</v>
      </c>
      <c r="AR118" s="24" t="s">
        <v>277</v>
      </c>
      <c r="AT118" s="24" t="s">
        <v>165</v>
      </c>
      <c r="AU118" s="24" t="s">
        <v>79</v>
      </c>
      <c r="AY118" s="24" t="s">
        <v>161</v>
      </c>
      <c r="BE118" s="193">
        <f aca="true" t="shared" si="24" ref="BE118:BE125">IF(N118="základní",J118,0)</f>
        <v>0</v>
      </c>
      <c r="BF118" s="193">
        <f aca="true" t="shared" si="25" ref="BF118:BF125">IF(N118="snížená",J118,0)</f>
        <v>0</v>
      </c>
      <c r="BG118" s="193">
        <f aca="true" t="shared" si="26" ref="BG118:BG125">IF(N118="zákl. přenesená",J118,0)</f>
        <v>0</v>
      </c>
      <c r="BH118" s="193">
        <f aca="true" t="shared" si="27" ref="BH118:BH125">IF(N118="sníž. přenesená",J118,0)</f>
        <v>0</v>
      </c>
      <c r="BI118" s="193">
        <f aca="true" t="shared" si="28" ref="BI118:BI125">IF(N118="nulová",J118,0)</f>
        <v>0</v>
      </c>
      <c r="BJ118" s="24" t="s">
        <v>77</v>
      </c>
      <c r="BK118" s="193">
        <f aca="true" t="shared" si="29" ref="BK118:BK125">ROUND(I118*H118,2)</f>
        <v>0</v>
      </c>
      <c r="BL118" s="24" t="s">
        <v>277</v>
      </c>
      <c r="BM118" s="24" t="s">
        <v>1974</v>
      </c>
    </row>
    <row r="119" spans="2:65" s="1" customFormat="1" ht="22.5" customHeight="1">
      <c r="B119" s="181"/>
      <c r="C119" s="182" t="s">
        <v>1744</v>
      </c>
      <c r="D119" s="182" t="s">
        <v>165</v>
      </c>
      <c r="E119" s="183" t="s">
        <v>1975</v>
      </c>
      <c r="F119" s="184" t="s">
        <v>1976</v>
      </c>
      <c r="G119" s="185" t="s">
        <v>416</v>
      </c>
      <c r="H119" s="186">
        <v>65</v>
      </c>
      <c r="I119" s="187"/>
      <c r="J119" s="188">
        <f t="shared" si="20"/>
        <v>0</v>
      </c>
      <c r="K119" s="184" t="s">
        <v>5</v>
      </c>
      <c r="L119" s="41"/>
      <c r="M119" s="189" t="s">
        <v>5</v>
      </c>
      <c r="N119" s="190" t="s">
        <v>40</v>
      </c>
      <c r="O119" s="42"/>
      <c r="P119" s="191">
        <f t="shared" si="21"/>
        <v>0</v>
      </c>
      <c r="Q119" s="191">
        <v>0.00018</v>
      </c>
      <c r="R119" s="191">
        <f t="shared" si="22"/>
        <v>0.0117</v>
      </c>
      <c r="S119" s="191">
        <v>0</v>
      </c>
      <c r="T119" s="192">
        <f t="shared" si="23"/>
        <v>0</v>
      </c>
      <c r="AR119" s="24" t="s">
        <v>277</v>
      </c>
      <c r="AT119" s="24" t="s">
        <v>165</v>
      </c>
      <c r="AU119" s="24" t="s">
        <v>79</v>
      </c>
      <c r="AY119" s="24" t="s">
        <v>161</v>
      </c>
      <c r="BE119" s="193">
        <f t="shared" si="24"/>
        <v>0</v>
      </c>
      <c r="BF119" s="193">
        <f t="shared" si="25"/>
        <v>0</v>
      </c>
      <c r="BG119" s="193">
        <f t="shared" si="26"/>
        <v>0</v>
      </c>
      <c r="BH119" s="193">
        <f t="shared" si="27"/>
        <v>0</v>
      </c>
      <c r="BI119" s="193">
        <f t="shared" si="28"/>
        <v>0</v>
      </c>
      <c r="BJ119" s="24" t="s">
        <v>77</v>
      </c>
      <c r="BK119" s="193">
        <f t="shared" si="29"/>
        <v>0</v>
      </c>
      <c r="BL119" s="24" t="s">
        <v>277</v>
      </c>
      <c r="BM119" s="24" t="s">
        <v>1977</v>
      </c>
    </row>
    <row r="120" spans="2:65" s="1" customFormat="1" ht="22.5" customHeight="1">
      <c r="B120" s="181"/>
      <c r="C120" s="182" t="s">
        <v>1761</v>
      </c>
      <c r="D120" s="182" t="s">
        <v>165</v>
      </c>
      <c r="E120" s="183" t="s">
        <v>1978</v>
      </c>
      <c r="F120" s="184" t="s">
        <v>1979</v>
      </c>
      <c r="G120" s="185" t="s">
        <v>416</v>
      </c>
      <c r="H120" s="186">
        <v>65</v>
      </c>
      <c r="I120" s="187"/>
      <c r="J120" s="188">
        <f t="shared" si="20"/>
        <v>0</v>
      </c>
      <c r="K120" s="184" t="s">
        <v>5</v>
      </c>
      <c r="L120" s="41"/>
      <c r="M120" s="189" t="s">
        <v>5</v>
      </c>
      <c r="N120" s="190" t="s">
        <v>40</v>
      </c>
      <c r="O120" s="42"/>
      <c r="P120" s="191">
        <f t="shared" si="21"/>
        <v>0</v>
      </c>
      <c r="Q120" s="191">
        <v>0.00018</v>
      </c>
      <c r="R120" s="191">
        <f t="shared" si="22"/>
        <v>0.0117</v>
      </c>
      <c r="S120" s="191">
        <v>0</v>
      </c>
      <c r="T120" s="192">
        <f t="shared" si="23"/>
        <v>0</v>
      </c>
      <c r="AR120" s="24" t="s">
        <v>277</v>
      </c>
      <c r="AT120" s="24" t="s">
        <v>165</v>
      </c>
      <c r="AU120" s="24" t="s">
        <v>79</v>
      </c>
      <c r="AY120" s="24" t="s">
        <v>161</v>
      </c>
      <c r="BE120" s="193">
        <f t="shared" si="24"/>
        <v>0</v>
      </c>
      <c r="BF120" s="193">
        <f t="shared" si="25"/>
        <v>0</v>
      </c>
      <c r="BG120" s="193">
        <f t="shared" si="26"/>
        <v>0</v>
      </c>
      <c r="BH120" s="193">
        <f t="shared" si="27"/>
        <v>0</v>
      </c>
      <c r="BI120" s="193">
        <f t="shared" si="28"/>
        <v>0</v>
      </c>
      <c r="BJ120" s="24" t="s">
        <v>77</v>
      </c>
      <c r="BK120" s="193">
        <f t="shared" si="29"/>
        <v>0</v>
      </c>
      <c r="BL120" s="24" t="s">
        <v>277</v>
      </c>
      <c r="BM120" s="24" t="s">
        <v>1980</v>
      </c>
    </row>
    <row r="121" spans="2:65" s="1" customFormat="1" ht="22.5" customHeight="1">
      <c r="B121" s="181"/>
      <c r="C121" s="182" t="s">
        <v>1981</v>
      </c>
      <c r="D121" s="182" t="s">
        <v>165</v>
      </c>
      <c r="E121" s="183" t="s">
        <v>1982</v>
      </c>
      <c r="F121" s="184" t="s">
        <v>1983</v>
      </c>
      <c r="G121" s="185" t="s">
        <v>416</v>
      </c>
      <c r="H121" s="186">
        <v>34</v>
      </c>
      <c r="I121" s="187"/>
      <c r="J121" s="188">
        <f t="shared" si="20"/>
        <v>0</v>
      </c>
      <c r="K121" s="184" t="s">
        <v>169</v>
      </c>
      <c r="L121" s="41"/>
      <c r="M121" s="189" t="s">
        <v>5</v>
      </c>
      <c r="N121" s="190" t="s">
        <v>40</v>
      </c>
      <c r="O121" s="42"/>
      <c r="P121" s="191">
        <f t="shared" si="21"/>
        <v>0</v>
      </c>
      <c r="Q121" s="191">
        <v>0.00071</v>
      </c>
      <c r="R121" s="191">
        <f t="shared" si="22"/>
        <v>0.02414</v>
      </c>
      <c r="S121" s="191">
        <v>0</v>
      </c>
      <c r="T121" s="192">
        <f t="shared" si="23"/>
        <v>0</v>
      </c>
      <c r="AR121" s="24" t="s">
        <v>277</v>
      </c>
      <c r="AT121" s="24" t="s">
        <v>165</v>
      </c>
      <c r="AU121" s="24" t="s">
        <v>79</v>
      </c>
      <c r="AY121" s="24" t="s">
        <v>161</v>
      </c>
      <c r="BE121" s="193">
        <f t="shared" si="24"/>
        <v>0</v>
      </c>
      <c r="BF121" s="193">
        <f t="shared" si="25"/>
        <v>0</v>
      </c>
      <c r="BG121" s="193">
        <f t="shared" si="26"/>
        <v>0</v>
      </c>
      <c r="BH121" s="193">
        <f t="shared" si="27"/>
        <v>0</v>
      </c>
      <c r="BI121" s="193">
        <f t="shared" si="28"/>
        <v>0</v>
      </c>
      <c r="BJ121" s="24" t="s">
        <v>77</v>
      </c>
      <c r="BK121" s="193">
        <f t="shared" si="29"/>
        <v>0</v>
      </c>
      <c r="BL121" s="24" t="s">
        <v>277</v>
      </c>
      <c r="BM121" s="24" t="s">
        <v>1984</v>
      </c>
    </row>
    <row r="122" spans="2:65" s="1" customFormat="1" ht="22.5" customHeight="1">
      <c r="B122" s="181"/>
      <c r="C122" s="182" t="s">
        <v>1787</v>
      </c>
      <c r="D122" s="182" t="s">
        <v>165</v>
      </c>
      <c r="E122" s="183" t="s">
        <v>1985</v>
      </c>
      <c r="F122" s="184" t="s">
        <v>1986</v>
      </c>
      <c r="G122" s="185" t="s">
        <v>416</v>
      </c>
      <c r="H122" s="186">
        <v>2</v>
      </c>
      <c r="I122" s="187"/>
      <c r="J122" s="188">
        <f t="shared" si="20"/>
        <v>0</v>
      </c>
      <c r="K122" s="184" t="s">
        <v>169</v>
      </c>
      <c r="L122" s="41"/>
      <c r="M122" s="189" t="s">
        <v>5</v>
      </c>
      <c r="N122" s="190" t="s">
        <v>40</v>
      </c>
      <c r="O122" s="42"/>
      <c r="P122" s="191">
        <f t="shared" si="21"/>
        <v>0</v>
      </c>
      <c r="Q122" s="191">
        <v>0.00124</v>
      </c>
      <c r="R122" s="191">
        <f t="shared" si="22"/>
        <v>0.00248</v>
      </c>
      <c r="S122" s="191">
        <v>0</v>
      </c>
      <c r="T122" s="192">
        <f t="shared" si="23"/>
        <v>0</v>
      </c>
      <c r="AR122" s="24" t="s">
        <v>277</v>
      </c>
      <c r="AT122" s="24" t="s">
        <v>165</v>
      </c>
      <c r="AU122" s="24" t="s">
        <v>79</v>
      </c>
      <c r="AY122" s="24" t="s">
        <v>161</v>
      </c>
      <c r="BE122" s="193">
        <f t="shared" si="24"/>
        <v>0</v>
      </c>
      <c r="BF122" s="193">
        <f t="shared" si="25"/>
        <v>0</v>
      </c>
      <c r="BG122" s="193">
        <f t="shared" si="26"/>
        <v>0</v>
      </c>
      <c r="BH122" s="193">
        <f t="shared" si="27"/>
        <v>0</v>
      </c>
      <c r="BI122" s="193">
        <f t="shared" si="28"/>
        <v>0</v>
      </c>
      <c r="BJ122" s="24" t="s">
        <v>77</v>
      </c>
      <c r="BK122" s="193">
        <f t="shared" si="29"/>
        <v>0</v>
      </c>
      <c r="BL122" s="24" t="s">
        <v>277</v>
      </c>
      <c r="BM122" s="24" t="s">
        <v>1987</v>
      </c>
    </row>
    <row r="123" spans="2:65" s="1" customFormat="1" ht="22.5" customHeight="1">
      <c r="B123" s="181"/>
      <c r="C123" s="182" t="s">
        <v>1783</v>
      </c>
      <c r="D123" s="182" t="s">
        <v>165</v>
      </c>
      <c r="E123" s="183" t="s">
        <v>1988</v>
      </c>
      <c r="F123" s="184" t="s">
        <v>1989</v>
      </c>
      <c r="G123" s="185" t="s">
        <v>416</v>
      </c>
      <c r="H123" s="186">
        <v>6</v>
      </c>
      <c r="I123" s="187"/>
      <c r="J123" s="188">
        <f t="shared" si="20"/>
        <v>0</v>
      </c>
      <c r="K123" s="184" t="s">
        <v>169</v>
      </c>
      <c r="L123" s="41"/>
      <c r="M123" s="189" t="s">
        <v>5</v>
      </c>
      <c r="N123" s="190" t="s">
        <v>40</v>
      </c>
      <c r="O123" s="42"/>
      <c r="P123" s="191">
        <f t="shared" si="21"/>
        <v>0</v>
      </c>
      <c r="Q123" s="191">
        <v>0.0007</v>
      </c>
      <c r="R123" s="191">
        <f t="shared" si="22"/>
        <v>0.0042</v>
      </c>
      <c r="S123" s="191">
        <v>0</v>
      </c>
      <c r="T123" s="192">
        <f t="shared" si="23"/>
        <v>0</v>
      </c>
      <c r="AR123" s="24" t="s">
        <v>277</v>
      </c>
      <c r="AT123" s="24" t="s">
        <v>165</v>
      </c>
      <c r="AU123" s="24" t="s">
        <v>79</v>
      </c>
      <c r="AY123" s="24" t="s">
        <v>161</v>
      </c>
      <c r="BE123" s="193">
        <f t="shared" si="24"/>
        <v>0</v>
      </c>
      <c r="BF123" s="193">
        <f t="shared" si="25"/>
        <v>0</v>
      </c>
      <c r="BG123" s="193">
        <f t="shared" si="26"/>
        <v>0</v>
      </c>
      <c r="BH123" s="193">
        <f t="shared" si="27"/>
        <v>0</v>
      </c>
      <c r="BI123" s="193">
        <f t="shared" si="28"/>
        <v>0</v>
      </c>
      <c r="BJ123" s="24" t="s">
        <v>77</v>
      </c>
      <c r="BK123" s="193">
        <f t="shared" si="29"/>
        <v>0</v>
      </c>
      <c r="BL123" s="24" t="s">
        <v>277</v>
      </c>
      <c r="BM123" s="24" t="s">
        <v>1990</v>
      </c>
    </row>
    <row r="124" spans="2:65" s="1" customFormat="1" ht="22.5" customHeight="1">
      <c r="B124" s="181"/>
      <c r="C124" s="182" t="s">
        <v>1775</v>
      </c>
      <c r="D124" s="182" t="s">
        <v>165</v>
      </c>
      <c r="E124" s="183" t="s">
        <v>1991</v>
      </c>
      <c r="F124" s="184" t="s">
        <v>1992</v>
      </c>
      <c r="G124" s="185" t="s">
        <v>416</v>
      </c>
      <c r="H124" s="186">
        <v>8</v>
      </c>
      <c r="I124" s="187"/>
      <c r="J124" s="188">
        <f t="shared" si="20"/>
        <v>0</v>
      </c>
      <c r="K124" s="184" t="s">
        <v>169</v>
      </c>
      <c r="L124" s="41"/>
      <c r="M124" s="189" t="s">
        <v>5</v>
      </c>
      <c r="N124" s="190" t="s">
        <v>40</v>
      </c>
      <c r="O124" s="42"/>
      <c r="P124" s="191">
        <f t="shared" si="21"/>
        <v>0</v>
      </c>
      <c r="Q124" s="191">
        <v>0.00027</v>
      </c>
      <c r="R124" s="191">
        <f t="shared" si="22"/>
        <v>0.00216</v>
      </c>
      <c r="S124" s="191">
        <v>0</v>
      </c>
      <c r="T124" s="192">
        <f t="shared" si="23"/>
        <v>0</v>
      </c>
      <c r="AR124" s="24" t="s">
        <v>277</v>
      </c>
      <c r="AT124" s="24" t="s">
        <v>165</v>
      </c>
      <c r="AU124" s="24" t="s">
        <v>79</v>
      </c>
      <c r="AY124" s="24" t="s">
        <v>161</v>
      </c>
      <c r="BE124" s="193">
        <f t="shared" si="24"/>
        <v>0</v>
      </c>
      <c r="BF124" s="193">
        <f t="shared" si="25"/>
        <v>0</v>
      </c>
      <c r="BG124" s="193">
        <f t="shared" si="26"/>
        <v>0</v>
      </c>
      <c r="BH124" s="193">
        <f t="shared" si="27"/>
        <v>0</v>
      </c>
      <c r="BI124" s="193">
        <f t="shared" si="28"/>
        <v>0</v>
      </c>
      <c r="BJ124" s="24" t="s">
        <v>77</v>
      </c>
      <c r="BK124" s="193">
        <f t="shared" si="29"/>
        <v>0</v>
      </c>
      <c r="BL124" s="24" t="s">
        <v>277</v>
      </c>
      <c r="BM124" s="24" t="s">
        <v>1993</v>
      </c>
    </row>
    <row r="125" spans="2:65" s="1" customFormat="1" ht="22.5" customHeight="1">
      <c r="B125" s="181"/>
      <c r="C125" s="182" t="s">
        <v>1739</v>
      </c>
      <c r="D125" s="182" t="s">
        <v>165</v>
      </c>
      <c r="E125" s="183" t="s">
        <v>1994</v>
      </c>
      <c r="F125" s="184" t="s">
        <v>1995</v>
      </c>
      <c r="G125" s="185" t="s">
        <v>1105</v>
      </c>
      <c r="H125" s="186">
        <v>1002.789</v>
      </c>
      <c r="I125" s="187"/>
      <c r="J125" s="188">
        <f t="shared" si="20"/>
        <v>0</v>
      </c>
      <c r="K125" s="184" t="s">
        <v>169</v>
      </c>
      <c r="L125" s="41"/>
      <c r="M125" s="189" t="s">
        <v>5</v>
      </c>
      <c r="N125" s="190" t="s">
        <v>40</v>
      </c>
      <c r="O125" s="42"/>
      <c r="P125" s="191">
        <f t="shared" si="21"/>
        <v>0</v>
      </c>
      <c r="Q125" s="191">
        <v>0</v>
      </c>
      <c r="R125" s="191">
        <f t="shared" si="22"/>
        <v>0</v>
      </c>
      <c r="S125" s="191">
        <v>0</v>
      </c>
      <c r="T125" s="192">
        <f t="shared" si="23"/>
        <v>0</v>
      </c>
      <c r="AR125" s="24" t="s">
        <v>277</v>
      </c>
      <c r="AT125" s="24" t="s">
        <v>165</v>
      </c>
      <c r="AU125" s="24" t="s">
        <v>79</v>
      </c>
      <c r="AY125" s="24" t="s">
        <v>161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24" t="s">
        <v>77</v>
      </c>
      <c r="BK125" s="193">
        <f t="shared" si="29"/>
        <v>0</v>
      </c>
      <c r="BL125" s="24" t="s">
        <v>277</v>
      </c>
      <c r="BM125" s="24" t="s">
        <v>1996</v>
      </c>
    </row>
    <row r="126" spans="2:63" s="11" customFormat="1" ht="29.85" customHeight="1">
      <c r="B126" s="167"/>
      <c r="D126" s="178" t="s">
        <v>68</v>
      </c>
      <c r="E126" s="179" t="s">
        <v>1997</v>
      </c>
      <c r="F126" s="179" t="s">
        <v>1998</v>
      </c>
      <c r="I126" s="170"/>
      <c r="J126" s="180">
        <f>BK126</f>
        <v>0</v>
      </c>
      <c r="L126" s="167"/>
      <c r="M126" s="172"/>
      <c r="N126" s="173"/>
      <c r="O126" s="173"/>
      <c r="P126" s="174">
        <f>SUM(P127:P137)</f>
        <v>0</v>
      </c>
      <c r="Q126" s="173"/>
      <c r="R126" s="174">
        <f>SUM(R127:R137)</f>
        <v>1.3696</v>
      </c>
      <c r="S126" s="173"/>
      <c r="T126" s="175">
        <f>SUM(T127:T137)</f>
        <v>0</v>
      </c>
      <c r="AR126" s="168" t="s">
        <v>79</v>
      </c>
      <c r="AT126" s="176" t="s">
        <v>68</v>
      </c>
      <c r="AU126" s="176" t="s">
        <v>77</v>
      </c>
      <c r="AY126" s="168" t="s">
        <v>161</v>
      </c>
      <c r="BK126" s="177">
        <f>SUM(BK127:BK137)</f>
        <v>0</v>
      </c>
    </row>
    <row r="127" spans="2:65" s="1" customFormat="1" ht="31.5" customHeight="1">
      <c r="B127" s="181"/>
      <c r="C127" s="182" t="s">
        <v>1999</v>
      </c>
      <c r="D127" s="182" t="s">
        <v>165</v>
      </c>
      <c r="E127" s="183" t="s">
        <v>2000</v>
      </c>
      <c r="F127" s="184" t="s">
        <v>2001</v>
      </c>
      <c r="G127" s="185" t="s">
        <v>416</v>
      </c>
      <c r="H127" s="186">
        <v>1</v>
      </c>
      <c r="I127" s="187"/>
      <c r="J127" s="188">
        <f aca="true" t="shared" si="30" ref="J127:J137">ROUND(I127*H127,2)</f>
        <v>0</v>
      </c>
      <c r="K127" s="184" t="s">
        <v>169</v>
      </c>
      <c r="L127" s="41"/>
      <c r="M127" s="189" t="s">
        <v>5</v>
      </c>
      <c r="N127" s="190" t="s">
        <v>40</v>
      </c>
      <c r="O127" s="42"/>
      <c r="P127" s="191">
        <f aca="true" t="shared" si="31" ref="P127:P137">O127*H127</f>
        <v>0</v>
      </c>
      <c r="Q127" s="191">
        <v>0.0114</v>
      </c>
      <c r="R127" s="191">
        <f aca="true" t="shared" si="32" ref="R127:R137">Q127*H127</f>
        <v>0.0114</v>
      </c>
      <c r="S127" s="191">
        <v>0</v>
      </c>
      <c r="T127" s="192">
        <f aca="true" t="shared" si="33" ref="T127:T137">S127*H127</f>
        <v>0</v>
      </c>
      <c r="AR127" s="24" t="s">
        <v>277</v>
      </c>
      <c r="AT127" s="24" t="s">
        <v>165</v>
      </c>
      <c r="AU127" s="24" t="s">
        <v>79</v>
      </c>
      <c r="AY127" s="24" t="s">
        <v>161</v>
      </c>
      <c r="BE127" s="193">
        <f aca="true" t="shared" si="34" ref="BE127:BE137">IF(N127="základní",J127,0)</f>
        <v>0</v>
      </c>
      <c r="BF127" s="193">
        <f aca="true" t="shared" si="35" ref="BF127:BF137">IF(N127="snížená",J127,0)</f>
        <v>0</v>
      </c>
      <c r="BG127" s="193">
        <f aca="true" t="shared" si="36" ref="BG127:BG137">IF(N127="zákl. přenesená",J127,0)</f>
        <v>0</v>
      </c>
      <c r="BH127" s="193">
        <f aca="true" t="shared" si="37" ref="BH127:BH137">IF(N127="sníž. přenesená",J127,0)</f>
        <v>0</v>
      </c>
      <c r="BI127" s="193">
        <f aca="true" t="shared" si="38" ref="BI127:BI137">IF(N127="nulová",J127,0)</f>
        <v>0</v>
      </c>
      <c r="BJ127" s="24" t="s">
        <v>77</v>
      </c>
      <c r="BK127" s="193">
        <f aca="true" t="shared" si="39" ref="BK127:BK137">ROUND(I127*H127,2)</f>
        <v>0</v>
      </c>
      <c r="BL127" s="24" t="s">
        <v>277</v>
      </c>
      <c r="BM127" s="24" t="s">
        <v>2002</v>
      </c>
    </row>
    <row r="128" spans="2:65" s="1" customFormat="1" ht="31.5" customHeight="1">
      <c r="B128" s="181"/>
      <c r="C128" s="182" t="s">
        <v>488</v>
      </c>
      <c r="D128" s="182" t="s">
        <v>165</v>
      </c>
      <c r="E128" s="183" t="s">
        <v>2003</v>
      </c>
      <c r="F128" s="184" t="s">
        <v>2004</v>
      </c>
      <c r="G128" s="185" t="s">
        <v>416</v>
      </c>
      <c r="H128" s="186">
        <v>1</v>
      </c>
      <c r="I128" s="187"/>
      <c r="J128" s="188">
        <f t="shared" si="30"/>
        <v>0</v>
      </c>
      <c r="K128" s="184" t="s">
        <v>169</v>
      </c>
      <c r="L128" s="41"/>
      <c r="M128" s="189" t="s">
        <v>5</v>
      </c>
      <c r="N128" s="190" t="s">
        <v>40</v>
      </c>
      <c r="O128" s="42"/>
      <c r="P128" s="191">
        <f t="shared" si="31"/>
        <v>0</v>
      </c>
      <c r="Q128" s="191">
        <v>0.02132</v>
      </c>
      <c r="R128" s="191">
        <f t="shared" si="32"/>
        <v>0.02132</v>
      </c>
      <c r="S128" s="191">
        <v>0</v>
      </c>
      <c r="T128" s="192">
        <f t="shared" si="33"/>
        <v>0</v>
      </c>
      <c r="AR128" s="24" t="s">
        <v>277</v>
      </c>
      <c r="AT128" s="24" t="s">
        <v>165</v>
      </c>
      <c r="AU128" s="24" t="s">
        <v>79</v>
      </c>
      <c r="AY128" s="24" t="s">
        <v>161</v>
      </c>
      <c r="BE128" s="193">
        <f t="shared" si="34"/>
        <v>0</v>
      </c>
      <c r="BF128" s="193">
        <f t="shared" si="35"/>
        <v>0</v>
      </c>
      <c r="BG128" s="193">
        <f t="shared" si="36"/>
        <v>0</v>
      </c>
      <c r="BH128" s="193">
        <f t="shared" si="37"/>
        <v>0</v>
      </c>
      <c r="BI128" s="193">
        <f t="shared" si="38"/>
        <v>0</v>
      </c>
      <c r="BJ128" s="24" t="s">
        <v>77</v>
      </c>
      <c r="BK128" s="193">
        <f t="shared" si="39"/>
        <v>0</v>
      </c>
      <c r="BL128" s="24" t="s">
        <v>277</v>
      </c>
      <c r="BM128" s="24" t="s">
        <v>2005</v>
      </c>
    </row>
    <row r="129" spans="2:65" s="1" customFormat="1" ht="31.5" customHeight="1">
      <c r="B129" s="181"/>
      <c r="C129" s="182" t="s">
        <v>172</v>
      </c>
      <c r="D129" s="182" t="s">
        <v>165</v>
      </c>
      <c r="E129" s="183" t="s">
        <v>2006</v>
      </c>
      <c r="F129" s="184" t="s">
        <v>2007</v>
      </c>
      <c r="G129" s="185" t="s">
        <v>416</v>
      </c>
      <c r="H129" s="186">
        <v>5</v>
      </c>
      <c r="I129" s="187"/>
      <c r="J129" s="188">
        <f t="shared" si="30"/>
        <v>0</v>
      </c>
      <c r="K129" s="184" t="s">
        <v>169</v>
      </c>
      <c r="L129" s="41"/>
      <c r="M129" s="189" t="s">
        <v>5</v>
      </c>
      <c r="N129" s="190" t="s">
        <v>40</v>
      </c>
      <c r="O129" s="42"/>
      <c r="P129" s="191">
        <f t="shared" si="31"/>
        <v>0</v>
      </c>
      <c r="Q129" s="191">
        <v>0.04044</v>
      </c>
      <c r="R129" s="191">
        <f t="shared" si="32"/>
        <v>0.2022</v>
      </c>
      <c r="S129" s="191">
        <v>0</v>
      </c>
      <c r="T129" s="192">
        <f t="shared" si="33"/>
        <v>0</v>
      </c>
      <c r="AR129" s="24" t="s">
        <v>277</v>
      </c>
      <c r="AT129" s="24" t="s">
        <v>165</v>
      </c>
      <c r="AU129" s="24" t="s">
        <v>79</v>
      </c>
      <c r="AY129" s="24" t="s">
        <v>161</v>
      </c>
      <c r="BE129" s="193">
        <f t="shared" si="34"/>
        <v>0</v>
      </c>
      <c r="BF129" s="193">
        <f t="shared" si="35"/>
        <v>0</v>
      </c>
      <c r="BG129" s="193">
        <f t="shared" si="36"/>
        <v>0</v>
      </c>
      <c r="BH129" s="193">
        <f t="shared" si="37"/>
        <v>0</v>
      </c>
      <c r="BI129" s="193">
        <f t="shared" si="38"/>
        <v>0</v>
      </c>
      <c r="BJ129" s="24" t="s">
        <v>77</v>
      </c>
      <c r="BK129" s="193">
        <f t="shared" si="39"/>
        <v>0</v>
      </c>
      <c r="BL129" s="24" t="s">
        <v>277</v>
      </c>
      <c r="BM129" s="24" t="s">
        <v>2008</v>
      </c>
    </row>
    <row r="130" spans="2:65" s="1" customFormat="1" ht="31.5" customHeight="1">
      <c r="B130" s="181"/>
      <c r="C130" s="182" t="s">
        <v>176</v>
      </c>
      <c r="D130" s="182" t="s">
        <v>165</v>
      </c>
      <c r="E130" s="183" t="s">
        <v>2009</v>
      </c>
      <c r="F130" s="184" t="s">
        <v>2010</v>
      </c>
      <c r="G130" s="185" t="s">
        <v>416</v>
      </c>
      <c r="H130" s="186">
        <v>1</v>
      </c>
      <c r="I130" s="187"/>
      <c r="J130" s="188">
        <f t="shared" si="30"/>
        <v>0</v>
      </c>
      <c r="K130" s="184" t="s">
        <v>169</v>
      </c>
      <c r="L130" s="41"/>
      <c r="M130" s="189" t="s">
        <v>5</v>
      </c>
      <c r="N130" s="190" t="s">
        <v>40</v>
      </c>
      <c r="O130" s="42"/>
      <c r="P130" s="191">
        <f t="shared" si="31"/>
        <v>0</v>
      </c>
      <c r="Q130" s="191">
        <v>0.03084</v>
      </c>
      <c r="R130" s="191">
        <f t="shared" si="32"/>
        <v>0.03084</v>
      </c>
      <c r="S130" s="191">
        <v>0</v>
      </c>
      <c r="T130" s="192">
        <f t="shared" si="33"/>
        <v>0</v>
      </c>
      <c r="AR130" s="24" t="s">
        <v>277</v>
      </c>
      <c r="AT130" s="24" t="s">
        <v>165</v>
      </c>
      <c r="AU130" s="24" t="s">
        <v>79</v>
      </c>
      <c r="AY130" s="24" t="s">
        <v>161</v>
      </c>
      <c r="BE130" s="193">
        <f t="shared" si="34"/>
        <v>0</v>
      </c>
      <c r="BF130" s="193">
        <f t="shared" si="35"/>
        <v>0</v>
      </c>
      <c r="BG130" s="193">
        <f t="shared" si="36"/>
        <v>0</v>
      </c>
      <c r="BH130" s="193">
        <f t="shared" si="37"/>
        <v>0</v>
      </c>
      <c r="BI130" s="193">
        <f t="shared" si="38"/>
        <v>0</v>
      </c>
      <c r="BJ130" s="24" t="s">
        <v>77</v>
      </c>
      <c r="BK130" s="193">
        <f t="shared" si="39"/>
        <v>0</v>
      </c>
      <c r="BL130" s="24" t="s">
        <v>277</v>
      </c>
      <c r="BM130" s="24" t="s">
        <v>2011</v>
      </c>
    </row>
    <row r="131" spans="2:65" s="1" customFormat="1" ht="31.5" customHeight="1">
      <c r="B131" s="181"/>
      <c r="C131" s="182" t="s">
        <v>1771</v>
      </c>
      <c r="D131" s="182" t="s">
        <v>165</v>
      </c>
      <c r="E131" s="183" t="s">
        <v>2012</v>
      </c>
      <c r="F131" s="184" t="s">
        <v>2013</v>
      </c>
      <c r="G131" s="185" t="s">
        <v>416</v>
      </c>
      <c r="H131" s="186">
        <v>2</v>
      </c>
      <c r="I131" s="187"/>
      <c r="J131" s="188">
        <f t="shared" si="30"/>
        <v>0</v>
      </c>
      <c r="K131" s="184" t="s">
        <v>169</v>
      </c>
      <c r="L131" s="41"/>
      <c r="M131" s="189" t="s">
        <v>5</v>
      </c>
      <c r="N131" s="190" t="s">
        <v>40</v>
      </c>
      <c r="O131" s="42"/>
      <c r="P131" s="191">
        <f t="shared" si="31"/>
        <v>0</v>
      </c>
      <c r="Q131" s="191">
        <v>0.0287</v>
      </c>
      <c r="R131" s="191">
        <f t="shared" si="32"/>
        <v>0.0574</v>
      </c>
      <c r="S131" s="191">
        <v>0</v>
      </c>
      <c r="T131" s="192">
        <f t="shared" si="33"/>
        <v>0</v>
      </c>
      <c r="AR131" s="24" t="s">
        <v>277</v>
      </c>
      <c r="AT131" s="24" t="s">
        <v>165</v>
      </c>
      <c r="AU131" s="24" t="s">
        <v>79</v>
      </c>
      <c r="AY131" s="24" t="s">
        <v>161</v>
      </c>
      <c r="BE131" s="193">
        <f t="shared" si="34"/>
        <v>0</v>
      </c>
      <c r="BF131" s="193">
        <f t="shared" si="35"/>
        <v>0</v>
      </c>
      <c r="BG131" s="193">
        <f t="shared" si="36"/>
        <v>0</v>
      </c>
      <c r="BH131" s="193">
        <f t="shared" si="37"/>
        <v>0</v>
      </c>
      <c r="BI131" s="193">
        <f t="shared" si="38"/>
        <v>0</v>
      </c>
      <c r="BJ131" s="24" t="s">
        <v>77</v>
      </c>
      <c r="BK131" s="193">
        <f t="shared" si="39"/>
        <v>0</v>
      </c>
      <c r="BL131" s="24" t="s">
        <v>277</v>
      </c>
      <c r="BM131" s="24" t="s">
        <v>2014</v>
      </c>
    </row>
    <row r="132" spans="2:65" s="1" customFormat="1" ht="31.5" customHeight="1">
      <c r="B132" s="181"/>
      <c r="C132" s="182" t="s">
        <v>1444</v>
      </c>
      <c r="D132" s="182" t="s">
        <v>165</v>
      </c>
      <c r="E132" s="183" t="s">
        <v>2015</v>
      </c>
      <c r="F132" s="184" t="s">
        <v>2016</v>
      </c>
      <c r="G132" s="185" t="s">
        <v>416</v>
      </c>
      <c r="H132" s="186">
        <v>1</v>
      </c>
      <c r="I132" s="187"/>
      <c r="J132" s="188">
        <f t="shared" si="30"/>
        <v>0</v>
      </c>
      <c r="K132" s="184" t="s">
        <v>169</v>
      </c>
      <c r="L132" s="41"/>
      <c r="M132" s="189" t="s">
        <v>5</v>
      </c>
      <c r="N132" s="190" t="s">
        <v>40</v>
      </c>
      <c r="O132" s="42"/>
      <c r="P132" s="191">
        <f t="shared" si="31"/>
        <v>0</v>
      </c>
      <c r="Q132" s="191">
        <v>0.034</v>
      </c>
      <c r="R132" s="191">
        <f t="shared" si="32"/>
        <v>0.034</v>
      </c>
      <c r="S132" s="191">
        <v>0</v>
      </c>
      <c r="T132" s="192">
        <f t="shared" si="33"/>
        <v>0</v>
      </c>
      <c r="AR132" s="24" t="s">
        <v>277</v>
      </c>
      <c r="AT132" s="24" t="s">
        <v>165</v>
      </c>
      <c r="AU132" s="24" t="s">
        <v>79</v>
      </c>
      <c r="AY132" s="24" t="s">
        <v>161</v>
      </c>
      <c r="BE132" s="193">
        <f t="shared" si="34"/>
        <v>0</v>
      </c>
      <c r="BF132" s="193">
        <f t="shared" si="35"/>
        <v>0</v>
      </c>
      <c r="BG132" s="193">
        <f t="shared" si="36"/>
        <v>0</v>
      </c>
      <c r="BH132" s="193">
        <f t="shared" si="37"/>
        <v>0</v>
      </c>
      <c r="BI132" s="193">
        <f t="shared" si="38"/>
        <v>0</v>
      </c>
      <c r="BJ132" s="24" t="s">
        <v>77</v>
      </c>
      <c r="BK132" s="193">
        <f t="shared" si="39"/>
        <v>0</v>
      </c>
      <c r="BL132" s="24" t="s">
        <v>277</v>
      </c>
      <c r="BM132" s="24" t="s">
        <v>2017</v>
      </c>
    </row>
    <row r="133" spans="2:65" s="1" customFormat="1" ht="31.5" customHeight="1">
      <c r="B133" s="181"/>
      <c r="C133" s="182" t="s">
        <v>192</v>
      </c>
      <c r="D133" s="182" t="s">
        <v>165</v>
      </c>
      <c r="E133" s="183" t="s">
        <v>2018</v>
      </c>
      <c r="F133" s="184" t="s">
        <v>2019</v>
      </c>
      <c r="G133" s="185" t="s">
        <v>416</v>
      </c>
      <c r="H133" s="186">
        <v>4</v>
      </c>
      <c r="I133" s="187"/>
      <c r="J133" s="188">
        <f t="shared" si="30"/>
        <v>0</v>
      </c>
      <c r="K133" s="184" t="s">
        <v>169</v>
      </c>
      <c r="L133" s="41"/>
      <c r="M133" s="189" t="s">
        <v>5</v>
      </c>
      <c r="N133" s="190" t="s">
        <v>40</v>
      </c>
      <c r="O133" s="42"/>
      <c r="P133" s="191">
        <f t="shared" si="31"/>
        <v>0</v>
      </c>
      <c r="Q133" s="191">
        <v>0.0393</v>
      </c>
      <c r="R133" s="191">
        <f t="shared" si="32"/>
        <v>0.1572</v>
      </c>
      <c r="S133" s="191">
        <v>0</v>
      </c>
      <c r="T133" s="192">
        <f t="shared" si="33"/>
        <v>0</v>
      </c>
      <c r="AR133" s="24" t="s">
        <v>277</v>
      </c>
      <c r="AT133" s="24" t="s">
        <v>165</v>
      </c>
      <c r="AU133" s="24" t="s">
        <v>79</v>
      </c>
      <c r="AY133" s="24" t="s">
        <v>161</v>
      </c>
      <c r="BE133" s="193">
        <f t="shared" si="34"/>
        <v>0</v>
      </c>
      <c r="BF133" s="193">
        <f t="shared" si="35"/>
        <v>0</v>
      </c>
      <c r="BG133" s="193">
        <f t="shared" si="36"/>
        <v>0</v>
      </c>
      <c r="BH133" s="193">
        <f t="shared" si="37"/>
        <v>0</v>
      </c>
      <c r="BI133" s="193">
        <f t="shared" si="38"/>
        <v>0</v>
      </c>
      <c r="BJ133" s="24" t="s">
        <v>77</v>
      </c>
      <c r="BK133" s="193">
        <f t="shared" si="39"/>
        <v>0</v>
      </c>
      <c r="BL133" s="24" t="s">
        <v>277</v>
      </c>
      <c r="BM133" s="24" t="s">
        <v>2020</v>
      </c>
    </row>
    <row r="134" spans="2:65" s="1" customFormat="1" ht="31.5" customHeight="1">
      <c r="B134" s="181"/>
      <c r="C134" s="182" t="s">
        <v>277</v>
      </c>
      <c r="D134" s="182" t="s">
        <v>165</v>
      </c>
      <c r="E134" s="183" t="s">
        <v>2021</v>
      </c>
      <c r="F134" s="184" t="s">
        <v>2022</v>
      </c>
      <c r="G134" s="185" t="s">
        <v>416</v>
      </c>
      <c r="H134" s="186">
        <v>16</v>
      </c>
      <c r="I134" s="187"/>
      <c r="J134" s="188">
        <f t="shared" si="30"/>
        <v>0</v>
      </c>
      <c r="K134" s="184" t="s">
        <v>169</v>
      </c>
      <c r="L134" s="41"/>
      <c r="M134" s="189" t="s">
        <v>5</v>
      </c>
      <c r="N134" s="190" t="s">
        <v>40</v>
      </c>
      <c r="O134" s="42"/>
      <c r="P134" s="191">
        <f t="shared" si="31"/>
        <v>0</v>
      </c>
      <c r="Q134" s="191">
        <v>0.0446</v>
      </c>
      <c r="R134" s="191">
        <f t="shared" si="32"/>
        <v>0.7136</v>
      </c>
      <c r="S134" s="191">
        <v>0</v>
      </c>
      <c r="T134" s="192">
        <f t="shared" si="33"/>
        <v>0</v>
      </c>
      <c r="AR134" s="24" t="s">
        <v>277</v>
      </c>
      <c r="AT134" s="24" t="s">
        <v>165</v>
      </c>
      <c r="AU134" s="24" t="s">
        <v>79</v>
      </c>
      <c r="AY134" s="24" t="s">
        <v>161</v>
      </c>
      <c r="BE134" s="193">
        <f t="shared" si="34"/>
        <v>0</v>
      </c>
      <c r="BF134" s="193">
        <f t="shared" si="35"/>
        <v>0</v>
      </c>
      <c r="BG134" s="193">
        <f t="shared" si="36"/>
        <v>0</v>
      </c>
      <c r="BH134" s="193">
        <f t="shared" si="37"/>
        <v>0</v>
      </c>
      <c r="BI134" s="193">
        <f t="shared" si="38"/>
        <v>0</v>
      </c>
      <c r="BJ134" s="24" t="s">
        <v>77</v>
      </c>
      <c r="BK134" s="193">
        <f t="shared" si="39"/>
        <v>0</v>
      </c>
      <c r="BL134" s="24" t="s">
        <v>277</v>
      </c>
      <c r="BM134" s="24" t="s">
        <v>2023</v>
      </c>
    </row>
    <row r="135" spans="2:65" s="1" customFormat="1" ht="31.5" customHeight="1">
      <c r="B135" s="181"/>
      <c r="C135" s="182" t="s">
        <v>2024</v>
      </c>
      <c r="D135" s="182" t="s">
        <v>165</v>
      </c>
      <c r="E135" s="183" t="s">
        <v>2025</v>
      </c>
      <c r="F135" s="184" t="s">
        <v>2026</v>
      </c>
      <c r="G135" s="185" t="s">
        <v>416</v>
      </c>
      <c r="H135" s="186">
        <v>1</v>
      </c>
      <c r="I135" s="187"/>
      <c r="J135" s="188">
        <f t="shared" si="30"/>
        <v>0</v>
      </c>
      <c r="K135" s="184" t="s">
        <v>169</v>
      </c>
      <c r="L135" s="41"/>
      <c r="M135" s="189" t="s">
        <v>5</v>
      </c>
      <c r="N135" s="190" t="s">
        <v>40</v>
      </c>
      <c r="O135" s="42"/>
      <c r="P135" s="191">
        <f t="shared" si="31"/>
        <v>0</v>
      </c>
      <c r="Q135" s="191">
        <v>0.051</v>
      </c>
      <c r="R135" s="191">
        <f t="shared" si="32"/>
        <v>0.051</v>
      </c>
      <c r="S135" s="191">
        <v>0</v>
      </c>
      <c r="T135" s="192">
        <f t="shared" si="33"/>
        <v>0</v>
      </c>
      <c r="AR135" s="24" t="s">
        <v>277</v>
      </c>
      <c r="AT135" s="24" t="s">
        <v>165</v>
      </c>
      <c r="AU135" s="24" t="s">
        <v>79</v>
      </c>
      <c r="AY135" s="24" t="s">
        <v>161</v>
      </c>
      <c r="BE135" s="193">
        <f t="shared" si="34"/>
        <v>0</v>
      </c>
      <c r="BF135" s="193">
        <f t="shared" si="35"/>
        <v>0</v>
      </c>
      <c r="BG135" s="193">
        <f t="shared" si="36"/>
        <v>0</v>
      </c>
      <c r="BH135" s="193">
        <f t="shared" si="37"/>
        <v>0</v>
      </c>
      <c r="BI135" s="193">
        <f t="shared" si="38"/>
        <v>0</v>
      </c>
      <c r="BJ135" s="24" t="s">
        <v>77</v>
      </c>
      <c r="BK135" s="193">
        <f t="shared" si="39"/>
        <v>0</v>
      </c>
      <c r="BL135" s="24" t="s">
        <v>277</v>
      </c>
      <c r="BM135" s="24" t="s">
        <v>2027</v>
      </c>
    </row>
    <row r="136" spans="2:65" s="1" customFormat="1" ht="31.5" customHeight="1">
      <c r="B136" s="181"/>
      <c r="C136" s="182" t="s">
        <v>10</v>
      </c>
      <c r="D136" s="182" t="s">
        <v>165</v>
      </c>
      <c r="E136" s="183" t="s">
        <v>2028</v>
      </c>
      <c r="F136" s="184" t="s">
        <v>2029</v>
      </c>
      <c r="G136" s="185" t="s">
        <v>416</v>
      </c>
      <c r="H136" s="186">
        <v>2</v>
      </c>
      <c r="I136" s="187"/>
      <c r="J136" s="188">
        <f t="shared" si="30"/>
        <v>0</v>
      </c>
      <c r="K136" s="184" t="s">
        <v>169</v>
      </c>
      <c r="L136" s="41"/>
      <c r="M136" s="189" t="s">
        <v>5</v>
      </c>
      <c r="N136" s="190" t="s">
        <v>40</v>
      </c>
      <c r="O136" s="42"/>
      <c r="P136" s="191">
        <f t="shared" si="31"/>
        <v>0</v>
      </c>
      <c r="Q136" s="191">
        <v>0.04532</v>
      </c>
      <c r="R136" s="191">
        <f t="shared" si="32"/>
        <v>0.09064</v>
      </c>
      <c r="S136" s="191">
        <v>0</v>
      </c>
      <c r="T136" s="192">
        <f t="shared" si="33"/>
        <v>0</v>
      </c>
      <c r="AR136" s="24" t="s">
        <v>277</v>
      </c>
      <c r="AT136" s="24" t="s">
        <v>165</v>
      </c>
      <c r="AU136" s="24" t="s">
        <v>79</v>
      </c>
      <c r="AY136" s="24" t="s">
        <v>161</v>
      </c>
      <c r="BE136" s="193">
        <f t="shared" si="34"/>
        <v>0</v>
      </c>
      <c r="BF136" s="193">
        <f t="shared" si="35"/>
        <v>0</v>
      </c>
      <c r="BG136" s="193">
        <f t="shared" si="36"/>
        <v>0</v>
      </c>
      <c r="BH136" s="193">
        <f t="shared" si="37"/>
        <v>0</v>
      </c>
      <c r="BI136" s="193">
        <f t="shared" si="38"/>
        <v>0</v>
      </c>
      <c r="BJ136" s="24" t="s">
        <v>77</v>
      </c>
      <c r="BK136" s="193">
        <f t="shared" si="39"/>
        <v>0</v>
      </c>
      <c r="BL136" s="24" t="s">
        <v>277</v>
      </c>
      <c r="BM136" s="24" t="s">
        <v>2030</v>
      </c>
    </row>
    <row r="137" spans="2:65" s="1" customFormat="1" ht="22.5" customHeight="1">
      <c r="B137" s="181"/>
      <c r="C137" s="182" t="s">
        <v>2031</v>
      </c>
      <c r="D137" s="182" t="s">
        <v>165</v>
      </c>
      <c r="E137" s="183" t="s">
        <v>2032</v>
      </c>
      <c r="F137" s="184" t="s">
        <v>2033</v>
      </c>
      <c r="G137" s="185" t="s">
        <v>1105</v>
      </c>
      <c r="H137" s="186">
        <v>1664.861</v>
      </c>
      <c r="I137" s="187"/>
      <c r="J137" s="188">
        <f t="shared" si="30"/>
        <v>0</v>
      </c>
      <c r="K137" s="184" t="s">
        <v>169</v>
      </c>
      <c r="L137" s="41"/>
      <c r="M137" s="189" t="s">
        <v>5</v>
      </c>
      <c r="N137" s="194" t="s">
        <v>40</v>
      </c>
      <c r="O137" s="195"/>
      <c r="P137" s="196">
        <f t="shared" si="31"/>
        <v>0</v>
      </c>
      <c r="Q137" s="196">
        <v>0</v>
      </c>
      <c r="R137" s="196">
        <f t="shared" si="32"/>
        <v>0</v>
      </c>
      <c r="S137" s="196">
        <v>0</v>
      </c>
      <c r="T137" s="197">
        <f t="shared" si="33"/>
        <v>0</v>
      </c>
      <c r="AR137" s="24" t="s">
        <v>277</v>
      </c>
      <c r="AT137" s="24" t="s">
        <v>165</v>
      </c>
      <c r="AU137" s="24" t="s">
        <v>79</v>
      </c>
      <c r="AY137" s="24" t="s">
        <v>161</v>
      </c>
      <c r="BE137" s="193">
        <f t="shared" si="34"/>
        <v>0</v>
      </c>
      <c r="BF137" s="193">
        <f t="shared" si="35"/>
        <v>0</v>
      </c>
      <c r="BG137" s="193">
        <f t="shared" si="36"/>
        <v>0</v>
      </c>
      <c r="BH137" s="193">
        <f t="shared" si="37"/>
        <v>0</v>
      </c>
      <c r="BI137" s="193">
        <f t="shared" si="38"/>
        <v>0</v>
      </c>
      <c r="BJ137" s="24" t="s">
        <v>77</v>
      </c>
      <c r="BK137" s="193">
        <f t="shared" si="39"/>
        <v>0</v>
      </c>
      <c r="BL137" s="24" t="s">
        <v>277</v>
      </c>
      <c r="BM137" s="24" t="s">
        <v>2034</v>
      </c>
    </row>
    <row r="138" spans="2:12" s="1" customFormat="1" ht="6.95" customHeight="1">
      <c r="B138" s="56"/>
      <c r="C138" s="57"/>
      <c r="D138" s="57"/>
      <c r="E138" s="57"/>
      <c r="F138" s="57"/>
      <c r="G138" s="57"/>
      <c r="H138" s="57"/>
      <c r="I138" s="134"/>
      <c r="J138" s="57"/>
      <c r="K138" s="57"/>
      <c r="L138" s="41"/>
    </row>
  </sheetData>
  <autoFilter ref="C82:K137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8"/>
  <sheetViews>
    <sheetView showGridLines="0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s="1" customFormat="1" ht="15">
      <c r="B8" s="41"/>
      <c r="C8" s="42"/>
      <c r="D8" s="37" t="s">
        <v>135</v>
      </c>
      <c r="E8" s="42"/>
      <c r="F8" s="42"/>
      <c r="G8" s="42"/>
      <c r="H8" s="42"/>
      <c r="I8" s="113"/>
      <c r="J8" s="42"/>
      <c r="K8" s="45"/>
    </row>
    <row r="9" spans="2:11" s="1" customFormat="1" ht="36.95" customHeight="1">
      <c r="B9" s="41"/>
      <c r="C9" s="42"/>
      <c r="D9" s="42"/>
      <c r="E9" s="377" t="s">
        <v>2035</v>
      </c>
      <c r="F9" s="378"/>
      <c r="G9" s="378"/>
      <c r="H9" s="378"/>
      <c r="I9" s="113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03.05.2017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24</v>
      </c>
      <c r="F15" s="42"/>
      <c r="G15" s="42"/>
      <c r="H15" s="42"/>
      <c r="I15" s="114" t="s">
        <v>29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24</v>
      </c>
      <c r="F21" s="42"/>
      <c r="G21" s="42"/>
      <c r="H21" s="42"/>
      <c r="I21" s="114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13"/>
      <c r="J23" s="42"/>
      <c r="K23" s="45"/>
    </row>
    <row r="24" spans="2:11" s="7" customFormat="1" ht="22.5" customHeight="1">
      <c r="B24" s="116"/>
      <c r="C24" s="117"/>
      <c r="D24" s="117"/>
      <c r="E24" s="364" t="s">
        <v>5</v>
      </c>
      <c r="F24" s="364"/>
      <c r="G24" s="364"/>
      <c r="H24" s="364"/>
      <c r="I24" s="118"/>
      <c r="J24" s="117"/>
      <c r="K24" s="119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35</v>
      </c>
      <c r="E27" s="42"/>
      <c r="F27" s="42"/>
      <c r="G27" s="42"/>
      <c r="H27" s="42"/>
      <c r="I27" s="113"/>
      <c r="J27" s="123">
        <f>ROUND(J92,2)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24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25">
        <f>ROUND(SUM(BE92:BE257),2)</f>
        <v>0</v>
      </c>
      <c r="G30" s="42"/>
      <c r="H30" s="42"/>
      <c r="I30" s="126">
        <v>0.21</v>
      </c>
      <c r="J30" s="125">
        <f>ROUND(ROUND((SUM(BE92:BE257)),2)*I30,2)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25">
        <f>ROUND(SUM(BF92:BF257),2)</f>
        <v>0</v>
      </c>
      <c r="G31" s="42"/>
      <c r="H31" s="42"/>
      <c r="I31" s="126">
        <v>0.15</v>
      </c>
      <c r="J31" s="125">
        <f>ROUND(ROUND((SUM(BF92:BF257)),2)*I31,2)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42</v>
      </c>
      <c r="F32" s="125">
        <f>ROUND(SUM(BG92:BG257),2)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43</v>
      </c>
      <c r="F33" s="125">
        <f>ROUND(SUM(BH92:BH257),2)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</v>
      </c>
      <c r="F34" s="125">
        <f>ROUND(SUM(BI92:BI257),2)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45</v>
      </c>
      <c r="E36" s="71"/>
      <c r="F36" s="71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" customHeight="1">
      <c r="B42" s="41"/>
      <c r="C42" s="30" t="s">
        <v>137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2.5" customHeight="1">
      <c r="B45" s="41"/>
      <c r="C45" s="42"/>
      <c r="D45" s="42"/>
      <c r="E45" s="375" t="str">
        <f>E7</f>
        <v>Mateřská školka Košetice</v>
      </c>
      <c r="F45" s="376"/>
      <c r="G45" s="376"/>
      <c r="H45" s="376"/>
      <c r="I45" s="113"/>
      <c r="J45" s="42"/>
      <c r="K45" s="45"/>
    </row>
    <row r="46" spans="2:11" s="1" customFormat="1" ht="14.45" customHeight="1">
      <c r="B46" s="41"/>
      <c r="C46" s="37" t="s">
        <v>135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3.25" customHeight="1">
      <c r="B47" s="41"/>
      <c r="C47" s="42"/>
      <c r="D47" s="42"/>
      <c r="E47" s="377" t="str">
        <f>E9</f>
        <v>04 - Zdravotechnika</v>
      </c>
      <c r="F47" s="378"/>
      <c r="G47" s="378"/>
      <c r="H47" s="378"/>
      <c r="I47" s="113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4" t="s">
        <v>25</v>
      </c>
      <c r="J49" s="115" t="str">
        <f>IF(J12="","",J12)</f>
        <v>03.05.2017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4" t="s">
        <v>32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11" s="1" customFormat="1" ht="29.25" customHeight="1">
      <c r="B54" s="41"/>
      <c r="C54" s="137" t="s">
        <v>138</v>
      </c>
      <c r="D54" s="127"/>
      <c r="E54" s="127"/>
      <c r="F54" s="127"/>
      <c r="G54" s="127"/>
      <c r="H54" s="127"/>
      <c r="I54" s="138"/>
      <c r="J54" s="139" t="s">
        <v>139</v>
      </c>
      <c r="K54" s="140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140</v>
      </c>
      <c r="D56" s="42"/>
      <c r="E56" s="42"/>
      <c r="F56" s="42"/>
      <c r="G56" s="42"/>
      <c r="H56" s="42"/>
      <c r="I56" s="113"/>
      <c r="J56" s="123">
        <f>J92</f>
        <v>0</v>
      </c>
      <c r="K56" s="45"/>
      <c r="AU56" s="24" t="s">
        <v>141</v>
      </c>
    </row>
    <row r="57" spans="2:11" s="8" customFormat="1" ht="24.95" customHeight="1">
      <c r="B57" s="142"/>
      <c r="C57" s="143"/>
      <c r="D57" s="144" t="s">
        <v>202</v>
      </c>
      <c r="E57" s="145"/>
      <c r="F57" s="145"/>
      <c r="G57" s="145"/>
      <c r="H57" s="145"/>
      <c r="I57" s="146"/>
      <c r="J57" s="147">
        <f>J93</f>
        <v>0</v>
      </c>
      <c r="K57" s="148"/>
    </row>
    <row r="58" spans="2:11" s="9" customFormat="1" ht="19.9" customHeight="1">
      <c r="B58" s="149"/>
      <c r="C58" s="150"/>
      <c r="D58" s="151" t="s">
        <v>203</v>
      </c>
      <c r="E58" s="152"/>
      <c r="F58" s="152"/>
      <c r="G58" s="152"/>
      <c r="H58" s="152"/>
      <c r="I58" s="153"/>
      <c r="J58" s="154">
        <f>J94</f>
        <v>0</v>
      </c>
      <c r="K58" s="155"/>
    </row>
    <row r="59" spans="2:11" s="9" customFormat="1" ht="19.9" customHeight="1">
      <c r="B59" s="149"/>
      <c r="C59" s="150"/>
      <c r="D59" s="151" t="s">
        <v>283</v>
      </c>
      <c r="E59" s="152"/>
      <c r="F59" s="152"/>
      <c r="G59" s="152"/>
      <c r="H59" s="152"/>
      <c r="I59" s="153"/>
      <c r="J59" s="154">
        <f>J124</f>
        <v>0</v>
      </c>
      <c r="K59" s="155"/>
    </row>
    <row r="60" spans="2:11" s="9" customFormat="1" ht="19.9" customHeight="1">
      <c r="B60" s="149"/>
      <c r="C60" s="150"/>
      <c r="D60" s="151" t="s">
        <v>2036</v>
      </c>
      <c r="E60" s="152"/>
      <c r="F60" s="152"/>
      <c r="G60" s="152"/>
      <c r="H60" s="152"/>
      <c r="I60" s="153"/>
      <c r="J60" s="154">
        <f>J130</f>
        <v>0</v>
      </c>
      <c r="K60" s="155"/>
    </row>
    <row r="61" spans="2:11" s="9" customFormat="1" ht="19.9" customHeight="1">
      <c r="B61" s="149"/>
      <c r="C61" s="150"/>
      <c r="D61" s="151" t="s">
        <v>284</v>
      </c>
      <c r="E61" s="152"/>
      <c r="F61" s="152"/>
      <c r="G61" s="152"/>
      <c r="H61" s="152"/>
      <c r="I61" s="153"/>
      <c r="J61" s="154">
        <f>J139</f>
        <v>0</v>
      </c>
      <c r="K61" s="155"/>
    </row>
    <row r="62" spans="2:11" s="9" customFormat="1" ht="19.9" customHeight="1">
      <c r="B62" s="149"/>
      <c r="C62" s="150"/>
      <c r="D62" s="151" t="s">
        <v>2037</v>
      </c>
      <c r="E62" s="152"/>
      <c r="F62" s="152"/>
      <c r="G62" s="152"/>
      <c r="H62" s="152"/>
      <c r="I62" s="153"/>
      <c r="J62" s="154">
        <f>J148</f>
        <v>0</v>
      </c>
      <c r="K62" s="155"/>
    </row>
    <row r="63" spans="2:11" s="9" customFormat="1" ht="19.9" customHeight="1">
      <c r="B63" s="149"/>
      <c r="C63" s="150"/>
      <c r="D63" s="151" t="s">
        <v>204</v>
      </c>
      <c r="E63" s="152"/>
      <c r="F63" s="152"/>
      <c r="G63" s="152"/>
      <c r="H63" s="152"/>
      <c r="I63" s="153"/>
      <c r="J63" s="154">
        <f>J169</f>
        <v>0</v>
      </c>
      <c r="K63" s="155"/>
    </row>
    <row r="64" spans="2:11" s="9" customFormat="1" ht="19.9" customHeight="1">
      <c r="B64" s="149"/>
      <c r="C64" s="150"/>
      <c r="D64" s="151" t="s">
        <v>205</v>
      </c>
      <c r="E64" s="152"/>
      <c r="F64" s="152"/>
      <c r="G64" s="152"/>
      <c r="H64" s="152"/>
      <c r="I64" s="153"/>
      <c r="J64" s="154">
        <f>J178</f>
        <v>0</v>
      </c>
      <c r="K64" s="155"/>
    </row>
    <row r="65" spans="2:11" s="9" customFormat="1" ht="19.9" customHeight="1">
      <c r="B65" s="149"/>
      <c r="C65" s="150"/>
      <c r="D65" s="151" t="s">
        <v>285</v>
      </c>
      <c r="E65" s="152"/>
      <c r="F65" s="152"/>
      <c r="G65" s="152"/>
      <c r="H65" s="152"/>
      <c r="I65" s="153"/>
      <c r="J65" s="154">
        <f>J183</f>
        <v>0</v>
      </c>
      <c r="K65" s="155"/>
    </row>
    <row r="66" spans="2:11" s="8" customFormat="1" ht="24.95" customHeight="1">
      <c r="B66" s="142"/>
      <c r="C66" s="143"/>
      <c r="D66" s="144" t="s">
        <v>206</v>
      </c>
      <c r="E66" s="145"/>
      <c r="F66" s="145"/>
      <c r="G66" s="145"/>
      <c r="H66" s="145"/>
      <c r="I66" s="146"/>
      <c r="J66" s="147">
        <f>J187</f>
        <v>0</v>
      </c>
      <c r="K66" s="148"/>
    </row>
    <row r="67" spans="2:11" s="9" customFormat="1" ht="19.9" customHeight="1">
      <c r="B67" s="149"/>
      <c r="C67" s="150"/>
      <c r="D67" s="151" t="s">
        <v>286</v>
      </c>
      <c r="E67" s="152"/>
      <c r="F67" s="152"/>
      <c r="G67" s="152"/>
      <c r="H67" s="152"/>
      <c r="I67" s="153"/>
      <c r="J67" s="154">
        <f>J188</f>
        <v>0</v>
      </c>
      <c r="K67" s="155"/>
    </row>
    <row r="68" spans="2:11" s="9" customFormat="1" ht="19.9" customHeight="1">
      <c r="B68" s="149"/>
      <c r="C68" s="150"/>
      <c r="D68" s="151" t="s">
        <v>2038</v>
      </c>
      <c r="E68" s="152"/>
      <c r="F68" s="152"/>
      <c r="G68" s="152"/>
      <c r="H68" s="152"/>
      <c r="I68" s="153"/>
      <c r="J68" s="154">
        <f>J199</f>
        <v>0</v>
      </c>
      <c r="K68" s="155"/>
    </row>
    <row r="69" spans="2:11" s="9" customFormat="1" ht="19.9" customHeight="1">
      <c r="B69" s="149"/>
      <c r="C69" s="150"/>
      <c r="D69" s="151" t="s">
        <v>2039</v>
      </c>
      <c r="E69" s="152"/>
      <c r="F69" s="152"/>
      <c r="G69" s="152"/>
      <c r="H69" s="152"/>
      <c r="I69" s="153"/>
      <c r="J69" s="154">
        <f>J213</f>
        <v>0</v>
      </c>
      <c r="K69" s="155"/>
    </row>
    <row r="70" spans="2:11" s="9" customFormat="1" ht="19.9" customHeight="1">
      <c r="B70" s="149"/>
      <c r="C70" s="150"/>
      <c r="D70" s="151" t="s">
        <v>2040</v>
      </c>
      <c r="E70" s="152"/>
      <c r="F70" s="152"/>
      <c r="G70" s="152"/>
      <c r="H70" s="152"/>
      <c r="I70" s="153"/>
      <c r="J70" s="154">
        <f>J232</f>
        <v>0</v>
      </c>
      <c r="K70" s="155"/>
    </row>
    <row r="71" spans="2:11" s="9" customFormat="1" ht="19.9" customHeight="1">
      <c r="B71" s="149"/>
      <c r="C71" s="150"/>
      <c r="D71" s="151" t="s">
        <v>2041</v>
      </c>
      <c r="E71" s="152"/>
      <c r="F71" s="152"/>
      <c r="G71" s="152"/>
      <c r="H71" s="152"/>
      <c r="I71" s="153"/>
      <c r="J71" s="154">
        <f>J249</f>
        <v>0</v>
      </c>
      <c r="K71" s="155"/>
    </row>
    <row r="72" spans="2:11" s="9" customFormat="1" ht="19.9" customHeight="1">
      <c r="B72" s="149"/>
      <c r="C72" s="150"/>
      <c r="D72" s="151" t="s">
        <v>293</v>
      </c>
      <c r="E72" s="152"/>
      <c r="F72" s="152"/>
      <c r="G72" s="152"/>
      <c r="H72" s="152"/>
      <c r="I72" s="153"/>
      <c r="J72" s="154">
        <f>J252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145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19</v>
      </c>
      <c r="L81" s="41"/>
    </row>
    <row r="82" spans="2:12" s="1" customFormat="1" ht="22.5" customHeight="1">
      <c r="B82" s="41"/>
      <c r="E82" s="371" t="str">
        <f>E7</f>
        <v>Mateřská školka Košetice</v>
      </c>
      <c r="F82" s="372"/>
      <c r="G82" s="372"/>
      <c r="H82" s="372"/>
      <c r="L82" s="41"/>
    </row>
    <row r="83" spans="2:12" s="1" customFormat="1" ht="14.45" customHeight="1">
      <c r="B83" s="41"/>
      <c r="C83" s="63" t="s">
        <v>135</v>
      </c>
      <c r="L83" s="41"/>
    </row>
    <row r="84" spans="2:12" s="1" customFormat="1" ht="23.25" customHeight="1">
      <c r="B84" s="41"/>
      <c r="E84" s="345" t="str">
        <f>E9</f>
        <v>04 - Zdravotechnika</v>
      </c>
      <c r="F84" s="373"/>
      <c r="G84" s="373"/>
      <c r="H84" s="373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F12</f>
        <v xml:space="preserve"> </v>
      </c>
      <c r="I86" s="157" t="s">
        <v>25</v>
      </c>
      <c r="J86" s="67" t="str">
        <f>IF(J12="","",J12)</f>
        <v>03.05.2017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27</v>
      </c>
      <c r="F88" s="156" t="str">
        <f>E15</f>
        <v xml:space="preserve"> </v>
      </c>
      <c r="I88" s="157" t="s">
        <v>32</v>
      </c>
      <c r="J88" s="156" t="str">
        <f>E21</f>
        <v xml:space="preserve"> </v>
      </c>
      <c r="L88" s="41"/>
    </row>
    <row r="89" spans="2:12" s="1" customFormat="1" ht="14.45" customHeight="1">
      <c r="B89" s="41"/>
      <c r="C89" s="63" t="s">
        <v>30</v>
      </c>
      <c r="F89" s="156" t="str">
        <f>IF(E18="","",E18)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146</v>
      </c>
      <c r="D91" s="160" t="s">
        <v>54</v>
      </c>
      <c r="E91" s="160" t="s">
        <v>50</v>
      </c>
      <c r="F91" s="160" t="s">
        <v>147</v>
      </c>
      <c r="G91" s="160" t="s">
        <v>148</v>
      </c>
      <c r="H91" s="160" t="s">
        <v>149</v>
      </c>
      <c r="I91" s="161" t="s">
        <v>150</v>
      </c>
      <c r="J91" s="160" t="s">
        <v>139</v>
      </c>
      <c r="K91" s="162" t="s">
        <v>151</v>
      </c>
      <c r="L91" s="158"/>
      <c r="M91" s="73" t="s">
        <v>152</v>
      </c>
      <c r="N91" s="74" t="s">
        <v>39</v>
      </c>
      <c r="O91" s="74" t="s">
        <v>153</v>
      </c>
      <c r="P91" s="74" t="s">
        <v>154</v>
      </c>
      <c r="Q91" s="74" t="s">
        <v>155</v>
      </c>
      <c r="R91" s="74" t="s">
        <v>156</v>
      </c>
      <c r="S91" s="74" t="s">
        <v>157</v>
      </c>
      <c r="T91" s="75" t="s">
        <v>158</v>
      </c>
    </row>
    <row r="92" spans="2:63" s="1" customFormat="1" ht="29.25" customHeight="1">
      <c r="B92" s="41"/>
      <c r="C92" s="77" t="s">
        <v>140</v>
      </c>
      <c r="J92" s="163">
        <f>BK92</f>
        <v>0</v>
      </c>
      <c r="L92" s="41"/>
      <c r="M92" s="76"/>
      <c r="N92" s="68"/>
      <c r="O92" s="68"/>
      <c r="P92" s="164">
        <f>P93+P187</f>
        <v>0</v>
      </c>
      <c r="Q92" s="68"/>
      <c r="R92" s="164">
        <f>R93+R187</f>
        <v>45.17929652</v>
      </c>
      <c r="S92" s="68"/>
      <c r="T92" s="165">
        <f>T93+T187</f>
        <v>17.744735000000002</v>
      </c>
      <c r="AT92" s="24" t="s">
        <v>68</v>
      </c>
      <c r="AU92" s="24" t="s">
        <v>141</v>
      </c>
      <c r="BK92" s="166">
        <f>BK93+BK187</f>
        <v>0</v>
      </c>
    </row>
    <row r="93" spans="2:63" s="11" customFormat="1" ht="37.35" customHeight="1">
      <c r="B93" s="167"/>
      <c r="D93" s="168" t="s">
        <v>68</v>
      </c>
      <c r="E93" s="169" t="s">
        <v>208</v>
      </c>
      <c r="F93" s="169" t="s">
        <v>209</v>
      </c>
      <c r="I93" s="170"/>
      <c r="J93" s="171">
        <f>BK93</f>
        <v>0</v>
      </c>
      <c r="L93" s="167"/>
      <c r="M93" s="172"/>
      <c r="N93" s="173"/>
      <c r="O93" s="173"/>
      <c r="P93" s="174">
        <f>P94+P124+P130+P139+P148+P169+P178+P183</f>
        <v>0</v>
      </c>
      <c r="Q93" s="173"/>
      <c r="R93" s="174">
        <f>R94+R124+R130+R139+R148+R169+R178+R183</f>
        <v>44.4008416</v>
      </c>
      <c r="S93" s="173"/>
      <c r="T93" s="175">
        <f>T94+T124+T130+T139+T148+T169+T178+T183</f>
        <v>17.669</v>
      </c>
      <c r="AR93" s="168" t="s">
        <v>77</v>
      </c>
      <c r="AT93" s="176" t="s">
        <v>68</v>
      </c>
      <c r="AU93" s="176" t="s">
        <v>69</v>
      </c>
      <c r="AY93" s="168" t="s">
        <v>161</v>
      </c>
      <c r="BK93" s="177">
        <f>BK94+BK124+BK130+BK139+BK148+BK169+BK178+BK183</f>
        <v>0</v>
      </c>
    </row>
    <row r="94" spans="2:63" s="11" customFormat="1" ht="19.9" customHeight="1">
      <c r="B94" s="167"/>
      <c r="D94" s="178" t="s">
        <v>68</v>
      </c>
      <c r="E94" s="179" t="s">
        <v>77</v>
      </c>
      <c r="F94" s="179" t="s">
        <v>210</v>
      </c>
      <c r="I94" s="170"/>
      <c r="J94" s="180">
        <f>BK94</f>
        <v>0</v>
      </c>
      <c r="L94" s="167"/>
      <c r="M94" s="172"/>
      <c r="N94" s="173"/>
      <c r="O94" s="173"/>
      <c r="P94" s="174">
        <f>SUM(P95:P123)</f>
        <v>0</v>
      </c>
      <c r="Q94" s="173"/>
      <c r="R94" s="174">
        <f>SUM(R95:R123)</f>
        <v>0.0252</v>
      </c>
      <c r="S94" s="173"/>
      <c r="T94" s="175">
        <f>SUM(T95:T123)</f>
        <v>16.26</v>
      </c>
      <c r="AR94" s="168" t="s">
        <v>77</v>
      </c>
      <c r="AT94" s="176" t="s">
        <v>68</v>
      </c>
      <c r="AU94" s="176" t="s">
        <v>77</v>
      </c>
      <c r="AY94" s="168" t="s">
        <v>161</v>
      </c>
      <c r="BK94" s="177">
        <f>SUM(BK95:BK123)</f>
        <v>0</v>
      </c>
    </row>
    <row r="95" spans="2:65" s="1" customFormat="1" ht="31.5" customHeight="1">
      <c r="B95" s="181"/>
      <c r="C95" s="182" t="s">
        <v>943</v>
      </c>
      <c r="D95" s="182" t="s">
        <v>165</v>
      </c>
      <c r="E95" s="183" t="s">
        <v>2042</v>
      </c>
      <c r="F95" s="184" t="s">
        <v>2043</v>
      </c>
      <c r="G95" s="185" t="s">
        <v>214</v>
      </c>
      <c r="H95" s="186">
        <v>12</v>
      </c>
      <c r="I95" s="187"/>
      <c r="J95" s="188">
        <f>ROUND(I95*H95,2)</f>
        <v>0</v>
      </c>
      <c r="K95" s="184" t="s">
        <v>169</v>
      </c>
      <c r="L95" s="41"/>
      <c r="M95" s="189" t="s">
        <v>5</v>
      </c>
      <c r="N95" s="190" t="s">
        <v>40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0.255</v>
      </c>
      <c r="T95" s="192">
        <f>S95*H95</f>
        <v>3.06</v>
      </c>
      <c r="AR95" s="24" t="s">
        <v>215</v>
      </c>
      <c r="AT95" s="24" t="s">
        <v>165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215</v>
      </c>
      <c r="BM95" s="24" t="s">
        <v>2044</v>
      </c>
    </row>
    <row r="96" spans="2:51" s="12" customFormat="1" ht="13.5">
      <c r="B96" s="198"/>
      <c r="D96" s="208" t="s">
        <v>217</v>
      </c>
      <c r="E96" s="217" t="s">
        <v>5</v>
      </c>
      <c r="F96" s="218" t="s">
        <v>2045</v>
      </c>
      <c r="H96" s="219">
        <v>12</v>
      </c>
      <c r="I96" s="203"/>
      <c r="L96" s="198"/>
      <c r="M96" s="204"/>
      <c r="N96" s="205"/>
      <c r="O96" s="205"/>
      <c r="P96" s="205"/>
      <c r="Q96" s="205"/>
      <c r="R96" s="205"/>
      <c r="S96" s="205"/>
      <c r="T96" s="206"/>
      <c r="AT96" s="200" t="s">
        <v>217</v>
      </c>
      <c r="AU96" s="200" t="s">
        <v>79</v>
      </c>
      <c r="AV96" s="12" t="s">
        <v>79</v>
      </c>
      <c r="AW96" s="12" t="s">
        <v>33</v>
      </c>
      <c r="AX96" s="12" t="s">
        <v>77</v>
      </c>
      <c r="AY96" s="200" t="s">
        <v>161</v>
      </c>
    </row>
    <row r="97" spans="2:65" s="1" customFormat="1" ht="22.5" customHeight="1">
      <c r="B97" s="181"/>
      <c r="C97" s="182" t="s">
        <v>2046</v>
      </c>
      <c r="D97" s="182" t="s">
        <v>165</v>
      </c>
      <c r="E97" s="183" t="s">
        <v>221</v>
      </c>
      <c r="F97" s="184" t="s">
        <v>222</v>
      </c>
      <c r="G97" s="185" t="s">
        <v>214</v>
      </c>
      <c r="H97" s="186">
        <v>20</v>
      </c>
      <c r="I97" s="187"/>
      <c r="J97" s="188">
        <f>ROUND(I97*H97,2)</f>
        <v>0</v>
      </c>
      <c r="K97" s="184" t="s">
        <v>169</v>
      </c>
      <c r="L97" s="41"/>
      <c r="M97" s="189" t="s">
        <v>5</v>
      </c>
      <c r="N97" s="190" t="s">
        <v>40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0.44</v>
      </c>
      <c r="T97" s="192">
        <f>S97*H97</f>
        <v>8.8</v>
      </c>
      <c r="AR97" s="24" t="s">
        <v>215</v>
      </c>
      <c r="AT97" s="24" t="s">
        <v>165</v>
      </c>
      <c r="AU97" s="24" t="s">
        <v>79</v>
      </c>
      <c r="AY97" s="24" t="s">
        <v>161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77</v>
      </c>
      <c r="BK97" s="193">
        <f>ROUND(I97*H97,2)</f>
        <v>0</v>
      </c>
      <c r="BL97" s="24" t="s">
        <v>215</v>
      </c>
      <c r="BM97" s="24" t="s">
        <v>2047</v>
      </c>
    </row>
    <row r="98" spans="2:51" s="12" customFormat="1" ht="13.5">
      <c r="B98" s="198"/>
      <c r="D98" s="208" t="s">
        <v>217</v>
      </c>
      <c r="E98" s="217" t="s">
        <v>5</v>
      </c>
      <c r="F98" s="218" t="s">
        <v>2048</v>
      </c>
      <c r="H98" s="219">
        <v>20</v>
      </c>
      <c r="I98" s="203"/>
      <c r="L98" s="198"/>
      <c r="M98" s="204"/>
      <c r="N98" s="205"/>
      <c r="O98" s="205"/>
      <c r="P98" s="205"/>
      <c r="Q98" s="205"/>
      <c r="R98" s="205"/>
      <c r="S98" s="205"/>
      <c r="T98" s="206"/>
      <c r="AT98" s="200" t="s">
        <v>217</v>
      </c>
      <c r="AU98" s="200" t="s">
        <v>79</v>
      </c>
      <c r="AV98" s="12" t="s">
        <v>79</v>
      </c>
      <c r="AW98" s="12" t="s">
        <v>33</v>
      </c>
      <c r="AX98" s="12" t="s">
        <v>77</v>
      </c>
      <c r="AY98" s="200" t="s">
        <v>161</v>
      </c>
    </row>
    <row r="99" spans="2:65" s="1" customFormat="1" ht="22.5" customHeight="1">
      <c r="B99" s="181"/>
      <c r="C99" s="182" t="s">
        <v>2049</v>
      </c>
      <c r="D99" s="182" t="s">
        <v>165</v>
      </c>
      <c r="E99" s="183" t="s">
        <v>225</v>
      </c>
      <c r="F99" s="184" t="s">
        <v>226</v>
      </c>
      <c r="G99" s="185" t="s">
        <v>214</v>
      </c>
      <c r="H99" s="186">
        <v>20</v>
      </c>
      <c r="I99" s="187"/>
      <c r="J99" s="188">
        <f>ROUND(I99*H99,2)</f>
        <v>0</v>
      </c>
      <c r="K99" s="184" t="s">
        <v>169</v>
      </c>
      <c r="L99" s="41"/>
      <c r="M99" s="189" t="s">
        <v>5</v>
      </c>
      <c r="N99" s="190" t="s">
        <v>40</v>
      </c>
      <c r="O99" s="42"/>
      <c r="P99" s="191">
        <f>O99*H99</f>
        <v>0</v>
      </c>
      <c r="Q99" s="191">
        <v>0</v>
      </c>
      <c r="R99" s="191">
        <f>Q99*H99</f>
        <v>0</v>
      </c>
      <c r="S99" s="191">
        <v>0.22</v>
      </c>
      <c r="T99" s="192">
        <f>S99*H99</f>
        <v>4.4</v>
      </c>
      <c r="AR99" s="24" t="s">
        <v>215</v>
      </c>
      <c r="AT99" s="24" t="s">
        <v>165</v>
      </c>
      <c r="AU99" s="24" t="s">
        <v>79</v>
      </c>
      <c r="AY99" s="24" t="s">
        <v>161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4" t="s">
        <v>77</v>
      </c>
      <c r="BK99" s="193">
        <f>ROUND(I99*H99,2)</f>
        <v>0</v>
      </c>
      <c r="BL99" s="24" t="s">
        <v>215</v>
      </c>
      <c r="BM99" s="24" t="s">
        <v>2050</v>
      </c>
    </row>
    <row r="100" spans="2:51" s="12" customFormat="1" ht="13.5">
      <c r="B100" s="198"/>
      <c r="D100" s="208" t="s">
        <v>217</v>
      </c>
      <c r="E100" s="217" t="s">
        <v>5</v>
      </c>
      <c r="F100" s="218" t="s">
        <v>2048</v>
      </c>
      <c r="H100" s="219">
        <v>20</v>
      </c>
      <c r="I100" s="203"/>
      <c r="L100" s="198"/>
      <c r="M100" s="204"/>
      <c r="N100" s="205"/>
      <c r="O100" s="205"/>
      <c r="P100" s="205"/>
      <c r="Q100" s="205"/>
      <c r="R100" s="205"/>
      <c r="S100" s="205"/>
      <c r="T100" s="206"/>
      <c r="AT100" s="200" t="s">
        <v>217</v>
      </c>
      <c r="AU100" s="200" t="s">
        <v>79</v>
      </c>
      <c r="AV100" s="12" t="s">
        <v>79</v>
      </c>
      <c r="AW100" s="12" t="s">
        <v>33</v>
      </c>
      <c r="AX100" s="12" t="s">
        <v>77</v>
      </c>
      <c r="AY100" s="200" t="s">
        <v>161</v>
      </c>
    </row>
    <row r="101" spans="2:65" s="1" customFormat="1" ht="22.5" customHeight="1">
      <c r="B101" s="181"/>
      <c r="C101" s="182" t="s">
        <v>77</v>
      </c>
      <c r="D101" s="182" t="s">
        <v>165</v>
      </c>
      <c r="E101" s="183" t="s">
        <v>2051</v>
      </c>
      <c r="F101" s="184" t="s">
        <v>2052</v>
      </c>
      <c r="G101" s="185" t="s">
        <v>236</v>
      </c>
      <c r="H101" s="186">
        <v>57</v>
      </c>
      <c r="I101" s="187"/>
      <c r="J101" s="188">
        <f>ROUND(I101*H101,2)</f>
        <v>0</v>
      </c>
      <c r="K101" s="184" t="s">
        <v>169</v>
      </c>
      <c r="L101" s="41"/>
      <c r="M101" s="189" t="s">
        <v>5</v>
      </c>
      <c r="N101" s="190" t="s">
        <v>40</v>
      </c>
      <c r="O101" s="42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24" t="s">
        <v>215</v>
      </c>
      <c r="AT101" s="24" t="s">
        <v>165</v>
      </c>
      <c r="AU101" s="24" t="s">
        <v>79</v>
      </c>
      <c r="AY101" s="24" t="s">
        <v>161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77</v>
      </c>
      <c r="BK101" s="193">
        <f>ROUND(I101*H101,2)</f>
        <v>0</v>
      </c>
      <c r="BL101" s="24" t="s">
        <v>215</v>
      </c>
      <c r="BM101" s="24" t="s">
        <v>2053</v>
      </c>
    </row>
    <row r="102" spans="2:65" s="1" customFormat="1" ht="22.5" customHeight="1">
      <c r="B102" s="181"/>
      <c r="C102" s="182" t="s">
        <v>79</v>
      </c>
      <c r="D102" s="182" t="s">
        <v>165</v>
      </c>
      <c r="E102" s="183" t="s">
        <v>2054</v>
      </c>
      <c r="F102" s="184" t="s">
        <v>2055</v>
      </c>
      <c r="G102" s="185" t="s">
        <v>236</v>
      </c>
      <c r="H102" s="186">
        <v>57</v>
      </c>
      <c r="I102" s="187"/>
      <c r="J102" s="188">
        <f>ROUND(I102*H102,2)</f>
        <v>0</v>
      </c>
      <c r="K102" s="184" t="s">
        <v>169</v>
      </c>
      <c r="L102" s="41"/>
      <c r="M102" s="189" t="s">
        <v>5</v>
      </c>
      <c r="N102" s="190" t="s">
        <v>40</v>
      </c>
      <c r="O102" s="42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24" t="s">
        <v>215</v>
      </c>
      <c r="AT102" s="24" t="s">
        <v>165</v>
      </c>
      <c r="AU102" s="24" t="s">
        <v>79</v>
      </c>
      <c r="AY102" s="24" t="s">
        <v>161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77</v>
      </c>
      <c r="BK102" s="193">
        <f>ROUND(I102*H102,2)</f>
        <v>0</v>
      </c>
      <c r="BL102" s="24" t="s">
        <v>215</v>
      </c>
      <c r="BM102" s="24" t="s">
        <v>2056</v>
      </c>
    </row>
    <row r="103" spans="2:65" s="1" customFormat="1" ht="22.5" customHeight="1">
      <c r="B103" s="181"/>
      <c r="C103" s="182" t="s">
        <v>215</v>
      </c>
      <c r="D103" s="182" t="s">
        <v>165</v>
      </c>
      <c r="E103" s="183" t="s">
        <v>2057</v>
      </c>
      <c r="F103" s="184" t="s">
        <v>2058</v>
      </c>
      <c r="G103" s="185" t="s">
        <v>214</v>
      </c>
      <c r="H103" s="186">
        <v>30</v>
      </c>
      <c r="I103" s="187"/>
      <c r="J103" s="188">
        <f>ROUND(I103*H103,2)</f>
        <v>0</v>
      </c>
      <c r="K103" s="184" t="s">
        <v>169</v>
      </c>
      <c r="L103" s="41"/>
      <c r="M103" s="189" t="s">
        <v>5</v>
      </c>
      <c r="N103" s="190" t="s">
        <v>40</v>
      </c>
      <c r="O103" s="42"/>
      <c r="P103" s="191">
        <f>O103*H103</f>
        <v>0</v>
      </c>
      <c r="Q103" s="191">
        <v>0.00084</v>
      </c>
      <c r="R103" s="191">
        <f>Q103*H103</f>
        <v>0.0252</v>
      </c>
      <c r="S103" s="191">
        <v>0</v>
      </c>
      <c r="T103" s="192">
        <f>S103*H103</f>
        <v>0</v>
      </c>
      <c r="AR103" s="24" t="s">
        <v>215</v>
      </c>
      <c r="AT103" s="24" t="s">
        <v>165</v>
      </c>
      <c r="AU103" s="24" t="s">
        <v>79</v>
      </c>
      <c r="AY103" s="24" t="s">
        <v>161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4" t="s">
        <v>77</v>
      </c>
      <c r="BK103" s="193">
        <f>ROUND(I103*H103,2)</f>
        <v>0</v>
      </c>
      <c r="BL103" s="24" t="s">
        <v>215</v>
      </c>
      <c r="BM103" s="24" t="s">
        <v>2059</v>
      </c>
    </row>
    <row r="104" spans="2:51" s="12" customFormat="1" ht="13.5">
      <c r="B104" s="198"/>
      <c r="D104" s="199" t="s">
        <v>217</v>
      </c>
      <c r="E104" s="200" t="s">
        <v>5</v>
      </c>
      <c r="F104" s="201" t="s">
        <v>2060</v>
      </c>
      <c r="H104" s="202">
        <v>30</v>
      </c>
      <c r="I104" s="203"/>
      <c r="L104" s="198"/>
      <c r="M104" s="204"/>
      <c r="N104" s="205"/>
      <c r="O104" s="205"/>
      <c r="P104" s="205"/>
      <c r="Q104" s="205"/>
      <c r="R104" s="205"/>
      <c r="S104" s="205"/>
      <c r="T104" s="206"/>
      <c r="AT104" s="200" t="s">
        <v>217</v>
      </c>
      <c r="AU104" s="200" t="s">
        <v>79</v>
      </c>
      <c r="AV104" s="12" t="s">
        <v>79</v>
      </c>
      <c r="AW104" s="12" t="s">
        <v>33</v>
      </c>
      <c r="AX104" s="12" t="s">
        <v>69</v>
      </c>
      <c r="AY104" s="200" t="s">
        <v>161</v>
      </c>
    </row>
    <row r="105" spans="2:51" s="13" customFormat="1" ht="13.5">
      <c r="B105" s="207"/>
      <c r="D105" s="208" t="s">
        <v>217</v>
      </c>
      <c r="E105" s="209" t="s">
        <v>5</v>
      </c>
      <c r="F105" s="210" t="s">
        <v>220</v>
      </c>
      <c r="H105" s="211">
        <v>30</v>
      </c>
      <c r="I105" s="212"/>
      <c r="L105" s="207"/>
      <c r="M105" s="213"/>
      <c r="N105" s="214"/>
      <c r="O105" s="214"/>
      <c r="P105" s="214"/>
      <c r="Q105" s="214"/>
      <c r="R105" s="214"/>
      <c r="S105" s="214"/>
      <c r="T105" s="215"/>
      <c r="AT105" s="216" t="s">
        <v>217</v>
      </c>
      <c r="AU105" s="216" t="s">
        <v>79</v>
      </c>
      <c r="AV105" s="13" t="s">
        <v>215</v>
      </c>
      <c r="AW105" s="13" t="s">
        <v>33</v>
      </c>
      <c r="AX105" s="13" t="s">
        <v>77</v>
      </c>
      <c r="AY105" s="216" t="s">
        <v>161</v>
      </c>
    </row>
    <row r="106" spans="2:65" s="1" customFormat="1" ht="22.5" customHeight="1">
      <c r="B106" s="181"/>
      <c r="C106" s="182" t="s">
        <v>160</v>
      </c>
      <c r="D106" s="182" t="s">
        <v>165</v>
      </c>
      <c r="E106" s="183" t="s">
        <v>2061</v>
      </c>
      <c r="F106" s="184" t="s">
        <v>2062</v>
      </c>
      <c r="G106" s="185" t="s">
        <v>214</v>
      </c>
      <c r="H106" s="186">
        <v>30</v>
      </c>
      <c r="I106" s="187"/>
      <c r="J106" s="188">
        <f>ROUND(I106*H106,2)</f>
        <v>0</v>
      </c>
      <c r="K106" s="184" t="s">
        <v>169</v>
      </c>
      <c r="L106" s="41"/>
      <c r="M106" s="189" t="s">
        <v>5</v>
      </c>
      <c r="N106" s="190" t="s">
        <v>40</v>
      </c>
      <c r="O106" s="4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4" t="s">
        <v>215</v>
      </c>
      <c r="AT106" s="24" t="s">
        <v>165</v>
      </c>
      <c r="AU106" s="24" t="s">
        <v>79</v>
      </c>
      <c r="AY106" s="24" t="s">
        <v>161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77</v>
      </c>
      <c r="BK106" s="193">
        <f>ROUND(I106*H106,2)</f>
        <v>0</v>
      </c>
      <c r="BL106" s="24" t="s">
        <v>215</v>
      </c>
      <c r="BM106" s="24" t="s">
        <v>2063</v>
      </c>
    </row>
    <row r="107" spans="2:51" s="12" customFormat="1" ht="13.5">
      <c r="B107" s="198"/>
      <c r="D107" s="208" t="s">
        <v>217</v>
      </c>
      <c r="E107" s="217" t="s">
        <v>5</v>
      </c>
      <c r="F107" s="218" t="s">
        <v>2060</v>
      </c>
      <c r="H107" s="219">
        <v>30</v>
      </c>
      <c r="I107" s="203"/>
      <c r="L107" s="198"/>
      <c r="M107" s="204"/>
      <c r="N107" s="205"/>
      <c r="O107" s="205"/>
      <c r="P107" s="205"/>
      <c r="Q107" s="205"/>
      <c r="R107" s="205"/>
      <c r="S107" s="205"/>
      <c r="T107" s="206"/>
      <c r="AT107" s="200" t="s">
        <v>217</v>
      </c>
      <c r="AU107" s="200" t="s">
        <v>79</v>
      </c>
      <c r="AV107" s="12" t="s">
        <v>79</v>
      </c>
      <c r="AW107" s="12" t="s">
        <v>33</v>
      </c>
      <c r="AX107" s="12" t="s">
        <v>77</v>
      </c>
      <c r="AY107" s="200" t="s">
        <v>161</v>
      </c>
    </row>
    <row r="108" spans="2:65" s="1" customFormat="1" ht="22.5" customHeight="1">
      <c r="B108" s="181"/>
      <c r="C108" s="182" t="s">
        <v>265</v>
      </c>
      <c r="D108" s="182" t="s">
        <v>165</v>
      </c>
      <c r="E108" s="183" t="s">
        <v>2064</v>
      </c>
      <c r="F108" s="184" t="s">
        <v>2065</v>
      </c>
      <c r="G108" s="185" t="s">
        <v>236</v>
      </c>
      <c r="H108" s="186">
        <v>37</v>
      </c>
      <c r="I108" s="187"/>
      <c r="J108" s="188">
        <f>ROUND(I108*H108,2)</f>
        <v>0</v>
      </c>
      <c r="K108" s="184" t="s">
        <v>169</v>
      </c>
      <c r="L108" s="41"/>
      <c r="M108" s="189" t="s">
        <v>5</v>
      </c>
      <c r="N108" s="190" t="s">
        <v>40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215</v>
      </c>
      <c r="AT108" s="24" t="s">
        <v>165</v>
      </c>
      <c r="AU108" s="24" t="s">
        <v>79</v>
      </c>
      <c r="AY108" s="24" t="s">
        <v>161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77</v>
      </c>
      <c r="BK108" s="193">
        <f>ROUND(I108*H108,2)</f>
        <v>0</v>
      </c>
      <c r="BL108" s="24" t="s">
        <v>215</v>
      </c>
      <c r="BM108" s="24" t="s">
        <v>2066</v>
      </c>
    </row>
    <row r="109" spans="2:51" s="12" customFormat="1" ht="13.5">
      <c r="B109" s="198"/>
      <c r="D109" s="208" t="s">
        <v>217</v>
      </c>
      <c r="E109" s="217" t="s">
        <v>5</v>
      </c>
      <c r="F109" s="218" t="s">
        <v>1705</v>
      </c>
      <c r="H109" s="219">
        <v>37</v>
      </c>
      <c r="I109" s="203"/>
      <c r="L109" s="198"/>
      <c r="M109" s="204"/>
      <c r="N109" s="205"/>
      <c r="O109" s="205"/>
      <c r="P109" s="205"/>
      <c r="Q109" s="205"/>
      <c r="R109" s="205"/>
      <c r="S109" s="205"/>
      <c r="T109" s="206"/>
      <c r="AT109" s="200" t="s">
        <v>217</v>
      </c>
      <c r="AU109" s="200" t="s">
        <v>79</v>
      </c>
      <c r="AV109" s="12" t="s">
        <v>79</v>
      </c>
      <c r="AW109" s="12" t="s">
        <v>33</v>
      </c>
      <c r="AX109" s="12" t="s">
        <v>77</v>
      </c>
      <c r="AY109" s="200" t="s">
        <v>161</v>
      </c>
    </row>
    <row r="110" spans="2:65" s="1" customFormat="1" ht="22.5" customHeight="1">
      <c r="B110" s="181"/>
      <c r="C110" s="182" t="s">
        <v>260</v>
      </c>
      <c r="D110" s="182" t="s">
        <v>165</v>
      </c>
      <c r="E110" s="183" t="s">
        <v>2067</v>
      </c>
      <c r="F110" s="184" t="s">
        <v>2068</v>
      </c>
      <c r="G110" s="185" t="s">
        <v>236</v>
      </c>
      <c r="H110" s="186">
        <v>33.5</v>
      </c>
      <c r="I110" s="187"/>
      <c r="J110" s="188">
        <f>ROUND(I110*H110,2)</f>
        <v>0</v>
      </c>
      <c r="K110" s="184" t="s">
        <v>169</v>
      </c>
      <c r="L110" s="41"/>
      <c r="M110" s="189" t="s">
        <v>5</v>
      </c>
      <c r="N110" s="190" t="s">
        <v>40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215</v>
      </c>
      <c r="AT110" s="24" t="s">
        <v>165</v>
      </c>
      <c r="AU110" s="24" t="s">
        <v>79</v>
      </c>
      <c r="AY110" s="24" t="s">
        <v>161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77</v>
      </c>
      <c r="BK110" s="193">
        <f>ROUND(I110*H110,2)</f>
        <v>0</v>
      </c>
      <c r="BL110" s="24" t="s">
        <v>215</v>
      </c>
      <c r="BM110" s="24" t="s">
        <v>2069</v>
      </c>
    </row>
    <row r="111" spans="2:51" s="12" customFormat="1" ht="13.5">
      <c r="B111" s="198"/>
      <c r="D111" s="208" t="s">
        <v>217</v>
      </c>
      <c r="E111" s="217" t="s">
        <v>5</v>
      </c>
      <c r="F111" s="218" t="s">
        <v>2070</v>
      </c>
      <c r="H111" s="219">
        <v>33.5</v>
      </c>
      <c r="I111" s="203"/>
      <c r="L111" s="198"/>
      <c r="M111" s="204"/>
      <c r="N111" s="205"/>
      <c r="O111" s="205"/>
      <c r="P111" s="205"/>
      <c r="Q111" s="205"/>
      <c r="R111" s="205"/>
      <c r="S111" s="205"/>
      <c r="T111" s="206"/>
      <c r="AT111" s="200" t="s">
        <v>217</v>
      </c>
      <c r="AU111" s="200" t="s">
        <v>79</v>
      </c>
      <c r="AV111" s="12" t="s">
        <v>79</v>
      </c>
      <c r="AW111" s="12" t="s">
        <v>33</v>
      </c>
      <c r="AX111" s="12" t="s">
        <v>77</v>
      </c>
      <c r="AY111" s="200" t="s">
        <v>161</v>
      </c>
    </row>
    <row r="112" spans="2:65" s="1" customFormat="1" ht="22.5" customHeight="1">
      <c r="B112" s="181"/>
      <c r="C112" s="182" t="s">
        <v>180</v>
      </c>
      <c r="D112" s="182" t="s">
        <v>165</v>
      </c>
      <c r="E112" s="183" t="s">
        <v>2071</v>
      </c>
      <c r="F112" s="184" t="s">
        <v>2072</v>
      </c>
      <c r="G112" s="185" t="s">
        <v>236</v>
      </c>
      <c r="H112" s="186">
        <v>24.78</v>
      </c>
      <c r="I112" s="187"/>
      <c r="J112" s="188">
        <f>ROUND(I112*H112,2)</f>
        <v>0</v>
      </c>
      <c r="K112" s="184" t="s">
        <v>169</v>
      </c>
      <c r="L112" s="41"/>
      <c r="M112" s="189" t="s">
        <v>5</v>
      </c>
      <c r="N112" s="190" t="s">
        <v>40</v>
      </c>
      <c r="O112" s="4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4" t="s">
        <v>215</v>
      </c>
      <c r="AT112" s="24" t="s">
        <v>165</v>
      </c>
      <c r="AU112" s="24" t="s">
        <v>79</v>
      </c>
      <c r="AY112" s="24" t="s">
        <v>161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77</v>
      </c>
      <c r="BK112" s="193">
        <f>ROUND(I112*H112,2)</f>
        <v>0</v>
      </c>
      <c r="BL112" s="24" t="s">
        <v>215</v>
      </c>
      <c r="BM112" s="24" t="s">
        <v>2073</v>
      </c>
    </row>
    <row r="113" spans="2:51" s="12" customFormat="1" ht="13.5">
      <c r="B113" s="198"/>
      <c r="D113" s="208" t="s">
        <v>217</v>
      </c>
      <c r="E113" s="217" t="s">
        <v>5</v>
      </c>
      <c r="F113" s="218" t="s">
        <v>2074</v>
      </c>
      <c r="H113" s="219">
        <v>24.78</v>
      </c>
      <c r="I113" s="203"/>
      <c r="L113" s="198"/>
      <c r="M113" s="204"/>
      <c r="N113" s="205"/>
      <c r="O113" s="205"/>
      <c r="P113" s="205"/>
      <c r="Q113" s="205"/>
      <c r="R113" s="205"/>
      <c r="S113" s="205"/>
      <c r="T113" s="206"/>
      <c r="AT113" s="200" t="s">
        <v>217</v>
      </c>
      <c r="AU113" s="200" t="s">
        <v>79</v>
      </c>
      <c r="AV113" s="12" t="s">
        <v>79</v>
      </c>
      <c r="AW113" s="12" t="s">
        <v>33</v>
      </c>
      <c r="AX113" s="12" t="s">
        <v>77</v>
      </c>
      <c r="AY113" s="200" t="s">
        <v>161</v>
      </c>
    </row>
    <row r="114" spans="2:65" s="1" customFormat="1" ht="22.5" customHeight="1">
      <c r="B114" s="181"/>
      <c r="C114" s="182" t="s">
        <v>184</v>
      </c>
      <c r="D114" s="182" t="s">
        <v>165</v>
      </c>
      <c r="E114" s="183" t="s">
        <v>311</v>
      </c>
      <c r="F114" s="184" t="s">
        <v>312</v>
      </c>
      <c r="G114" s="185" t="s">
        <v>236</v>
      </c>
      <c r="H114" s="186">
        <v>24.78</v>
      </c>
      <c r="I114" s="187"/>
      <c r="J114" s="188">
        <f>ROUND(I114*H114,2)</f>
        <v>0</v>
      </c>
      <c r="K114" s="184" t="s">
        <v>169</v>
      </c>
      <c r="L114" s="41"/>
      <c r="M114" s="189" t="s">
        <v>5</v>
      </c>
      <c r="N114" s="190" t="s">
        <v>40</v>
      </c>
      <c r="O114" s="42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24" t="s">
        <v>215</v>
      </c>
      <c r="AT114" s="24" t="s">
        <v>165</v>
      </c>
      <c r="AU114" s="24" t="s">
        <v>79</v>
      </c>
      <c r="AY114" s="24" t="s">
        <v>161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77</v>
      </c>
      <c r="BK114" s="193">
        <f>ROUND(I114*H114,2)</f>
        <v>0</v>
      </c>
      <c r="BL114" s="24" t="s">
        <v>215</v>
      </c>
      <c r="BM114" s="24" t="s">
        <v>2075</v>
      </c>
    </row>
    <row r="115" spans="2:51" s="12" customFormat="1" ht="13.5">
      <c r="B115" s="198"/>
      <c r="D115" s="208" t="s">
        <v>217</v>
      </c>
      <c r="E115" s="217" t="s">
        <v>5</v>
      </c>
      <c r="F115" s="218" t="s">
        <v>2074</v>
      </c>
      <c r="H115" s="219">
        <v>24.78</v>
      </c>
      <c r="I115" s="203"/>
      <c r="L115" s="198"/>
      <c r="M115" s="204"/>
      <c r="N115" s="205"/>
      <c r="O115" s="205"/>
      <c r="P115" s="205"/>
      <c r="Q115" s="205"/>
      <c r="R115" s="205"/>
      <c r="S115" s="205"/>
      <c r="T115" s="206"/>
      <c r="AT115" s="200" t="s">
        <v>217</v>
      </c>
      <c r="AU115" s="200" t="s">
        <v>79</v>
      </c>
      <c r="AV115" s="12" t="s">
        <v>79</v>
      </c>
      <c r="AW115" s="12" t="s">
        <v>33</v>
      </c>
      <c r="AX115" s="12" t="s">
        <v>77</v>
      </c>
      <c r="AY115" s="200" t="s">
        <v>161</v>
      </c>
    </row>
    <row r="116" spans="2:65" s="1" customFormat="1" ht="22.5" customHeight="1">
      <c r="B116" s="181"/>
      <c r="C116" s="182" t="s">
        <v>188</v>
      </c>
      <c r="D116" s="182" t="s">
        <v>165</v>
      </c>
      <c r="E116" s="183" t="s">
        <v>2076</v>
      </c>
      <c r="F116" s="184" t="s">
        <v>2077</v>
      </c>
      <c r="G116" s="185" t="s">
        <v>236</v>
      </c>
      <c r="H116" s="186">
        <v>32.22</v>
      </c>
      <c r="I116" s="187"/>
      <c r="J116" s="188">
        <f>ROUND(I116*H116,2)</f>
        <v>0</v>
      </c>
      <c r="K116" s="184" t="s">
        <v>169</v>
      </c>
      <c r="L116" s="41"/>
      <c r="M116" s="189" t="s">
        <v>5</v>
      </c>
      <c r="N116" s="190" t="s">
        <v>40</v>
      </c>
      <c r="O116" s="42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24" t="s">
        <v>215</v>
      </c>
      <c r="AT116" s="24" t="s">
        <v>165</v>
      </c>
      <c r="AU116" s="24" t="s">
        <v>79</v>
      </c>
      <c r="AY116" s="24" t="s">
        <v>161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77</v>
      </c>
      <c r="BK116" s="193">
        <f>ROUND(I116*H116,2)</f>
        <v>0</v>
      </c>
      <c r="BL116" s="24" t="s">
        <v>215</v>
      </c>
      <c r="BM116" s="24" t="s">
        <v>2078</v>
      </c>
    </row>
    <row r="117" spans="2:51" s="12" customFormat="1" ht="13.5">
      <c r="B117" s="198"/>
      <c r="D117" s="199" t="s">
        <v>217</v>
      </c>
      <c r="E117" s="200" t="s">
        <v>5</v>
      </c>
      <c r="F117" s="201" t="s">
        <v>2079</v>
      </c>
      <c r="H117" s="202">
        <v>21.06</v>
      </c>
      <c r="I117" s="203"/>
      <c r="L117" s="198"/>
      <c r="M117" s="204"/>
      <c r="N117" s="205"/>
      <c r="O117" s="205"/>
      <c r="P117" s="205"/>
      <c r="Q117" s="205"/>
      <c r="R117" s="205"/>
      <c r="S117" s="205"/>
      <c r="T117" s="206"/>
      <c r="AT117" s="200" t="s">
        <v>217</v>
      </c>
      <c r="AU117" s="200" t="s">
        <v>79</v>
      </c>
      <c r="AV117" s="12" t="s">
        <v>79</v>
      </c>
      <c r="AW117" s="12" t="s">
        <v>33</v>
      </c>
      <c r="AX117" s="12" t="s">
        <v>69</v>
      </c>
      <c r="AY117" s="200" t="s">
        <v>161</v>
      </c>
    </row>
    <row r="118" spans="2:51" s="12" customFormat="1" ht="13.5">
      <c r="B118" s="198"/>
      <c r="D118" s="199" t="s">
        <v>217</v>
      </c>
      <c r="E118" s="200" t="s">
        <v>5</v>
      </c>
      <c r="F118" s="201" t="s">
        <v>2080</v>
      </c>
      <c r="H118" s="202">
        <v>11.16</v>
      </c>
      <c r="I118" s="203"/>
      <c r="L118" s="198"/>
      <c r="M118" s="204"/>
      <c r="N118" s="205"/>
      <c r="O118" s="205"/>
      <c r="P118" s="205"/>
      <c r="Q118" s="205"/>
      <c r="R118" s="205"/>
      <c r="S118" s="205"/>
      <c r="T118" s="206"/>
      <c r="AT118" s="200" t="s">
        <v>217</v>
      </c>
      <c r="AU118" s="200" t="s">
        <v>79</v>
      </c>
      <c r="AV118" s="12" t="s">
        <v>79</v>
      </c>
      <c r="AW118" s="12" t="s">
        <v>33</v>
      </c>
      <c r="AX118" s="12" t="s">
        <v>69</v>
      </c>
      <c r="AY118" s="200" t="s">
        <v>161</v>
      </c>
    </row>
    <row r="119" spans="2:51" s="13" customFormat="1" ht="13.5">
      <c r="B119" s="207"/>
      <c r="D119" s="208" t="s">
        <v>217</v>
      </c>
      <c r="E119" s="209" t="s">
        <v>5</v>
      </c>
      <c r="F119" s="210" t="s">
        <v>220</v>
      </c>
      <c r="H119" s="211">
        <v>32.22</v>
      </c>
      <c r="I119" s="212"/>
      <c r="L119" s="207"/>
      <c r="M119" s="213"/>
      <c r="N119" s="214"/>
      <c r="O119" s="214"/>
      <c r="P119" s="214"/>
      <c r="Q119" s="214"/>
      <c r="R119" s="214"/>
      <c r="S119" s="214"/>
      <c r="T119" s="215"/>
      <c r="AT119" s="216" t="s">
        <v>217</v>
      </c>
      <c r="AU119" s="216" t="s">
        <v>79</v>
      </c>
      <c r="AV119" s="13" t="s">
        <v>215</v>
      </c>
      <c r="AW119" s="13" t="s">
        <v>33</v>
      </c>
      <c r="AX119" s="13" t="s">
        <v>77</v>
      </c>
      <c r="AY119" s="216" t="s">
        <v>161</v>
      </c>
    </row>
    <row r="120" spans="2:65" s="1" customFormat="1" ht="22.5" customHeight="1">
      <c r="B120" s="181"/>
      <c r="C120" s="182" t="s">
        <v>211</v>
      </c>
      <c r="D120" s="182" t="s">
        <v>165</v>
      </c>
      <c r="E120" s="183" t="s">
        <v>2081</v>
      </c>
      <c r="F120" s="184" t="s">
        <v>2082</v>
      </c>
      <c r="G120" s="185" t="s">
        <v>236</v>
      </c>
      <c r="H120" s="186">
        <v>13.3</v>
      </c>
      <c r="I120" s="187"/>
      <c r="J120" s="188">
        <f>ROUND(I120*H120,2)</f>
        <v>0</v>
      </c>
      <c r="K120" s="184" t="s">
        <v>169</v>
      </c>
      <c r="L120" s="41"/>
      <c r="M120" s="189" t="s">
        <v>5</v>
      </c>
      <c r="N120" s="190" t="s">
        <v>40</v>
      </c>
      <c r="O120" s="42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24" t="s">
        <v>215</v>
      </c>
      <c r="AT120" s="24" t="s">
        <v>165</v>
      </c>
      <c r="AU120" s="24" t="s">
        <v>79</v>
      </c>
      <c r="AY120" s="24" t="s">
        <v>161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77</v>
      </c>
      <c r="BK120" s="193">
        <f>ROUND(I120*H120,2)</f>
        <v>0</v>
      </c>
      <c r="BL120" s="24" t="s">
        <v>215</v>
      </c>
      <c r="BM120" s="24" t="s">
        <v>2083</v>
      </c>
    </row>
    <row r="121" spans="2:51" s="12" customFormat="1" ht="13.5">
      <c r="B121" s="198"/>
      <c r="D121" s="208" t="s">
        <v>217</v>
      </c>
      <c r="E121" s="217" t="s">
        <v>5</v>
      </c>
      <c r="F121" s="218" t="s">
        <v>2084</v>
      </c>
      <c r="H121" s="219">
        <v>13.3</v>
      </c>
      <c r="I121" s="203"/>
      <c r="L121" s="198"/>
      <c r="M121" s="204"/>
      <c r="N121" s="205"/>
      <c r="O121" s="205"/>
      <c r="P121" s="205"/>
      <c r="Q121" s="205"/>
      <c r="R121" s="205"/>
      <c r="S121" s="205"/>
      <c r="T121" s="206"/>
      <c r="AT121" s="200" t="s">
        <v>217</v>
      </c>
      <c r="AU121" s="200" t="s">
        <v>79</v>
      </c>
      <c r="AV121" s="12" t="s">
        <v>79</v>
      </c>
      <c r="AW121" s="12" t="s">
        <v>33</v>
      </c>
      <c r="AX121" s="12" t="s">
        <v>77</v>
      </c>
      <c r="AY121" s="200" t="s">
        <v>161</v>
      </c>
    </row>
    <row r="122" spans="2:65" s="1" customFormat="1" ht="22.5" customHeight="1">
      <c r="B122" s="181"/>
      <c r="C122" s="182" t="s">
        <v>164</v>
      </c>
      <c r="D122" s="182" t="s">
        <v>165</v>
      </c>
      <c r="E122" s="183" t="s">
        <v>2085</v>
      </c>
      <c r="F122" s="184" t="s">
        <v>2086</v>
      </c>
      <c r="G122" s="185" t="s">
        <v>236</v>
      </c>
      <c r="H122" s="186">
        <v>21.7</v>
      </c>
      <c r="I122" s="187"/>
      <c r="J122" s="188">
        <f>ROUND(I122*H122,2)</f>
        <v>0</v>
      </c>
      <c r="K122" s="184" t="s">
        <v>169</v>
      </c>
      <c r="L122" s="41"/>
      <c r="M122" s="189" t="s">
        <v>5</v>
      </c>
      <c r="N122" s="190" t="s">
        <v>40</v>
      </c>
      <c r="O122" s="42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24" t="s">
        <v>215</v>
      </c>
      <c r="AT122" s="24" t="s">
        <v>165</v>
      </c>
      <c r="AU122" s="24" t="s">
        <v>79</v>
      </c>
      <c r="AY122" s="24" t="s">
        <v>161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77</v>
      </c>
      <c r="BK122" s="193">
        <f>ROUND(I122*H122,2)</f>
        <v>0</v>
      </c>
      <c r="BL122" s="24" t="s">
        <v>215</v>
      </c>
      <c r="BM122" s="24" t="s">
        <v>2087</v>
      </c>
    </row>
    <row r="123" spans="2:51" s="12" customFormat="1" ht="13.5">
      <c r="B123" s="198"/>
      <c r="D123" s="199" t="s">
        <v>217</v>
      </c>
      <c r="E123" s="200" t="s">
        <v>5</v>
      </c>
      <c r="F123" s="201" t="s">
        <v>2088</v>
      </c>
      <c r="H123" s="202">
        <v>21.7</v>
      </c>
      <c r="I123" s="203"/>
      <c r="L123" s="198"/>
      <c r="M123" s="204"/>
      <c r="N123" s="205"/>
      <c r="O123" s="205"/>
      <c r="P123" s="205"/>
      <c r="Q123" s="205"/>
      <c r="R123" s="205"/>
      <c r="S123" s="205"/>
      <c r="T123" s="206"/>
      <c r="AT123" s="200" t="s">
        <v>217</v>
      </c>
      <c r="AU123" s="200" t="s">
        <v>79</v>
      </c>
      <c r="AV123" s="12" t="s">
        <v>79</v>
      </c>
      <c r="AW123" s="12" t="s">
        <v>33</v>
      </c>
      <c r="AX123" s="12" t="s">
        <v>77</v>
      </c>
      <c r="AY123" s="200" t="s">
        <v>161</v>
      </c>
    </row>
    <row r="124" spans="2:63" s="11" customFormat="1" ht="29.85" customHeight="1">
      <c r="B124" s="167"/>
      <c r="D124" s="178" t="s">
        <v>68</v>
      </c>
      <c r="E124" s="179" t="s">
        <v>215</v>
      </c>
      <c r="F124" s="179" t="s">
        <v>493</v>
      </c>
      <c r="I124" s="170"/>
      <c r="J124" s="180">
        <f>BK124</f>
        <v>0</v>
      </c>
      <c r="L124" s="167"/>
      <c r="M124" s="172"/>
      <c r="N124" s="173"/>
      <c r="O124" s="173"/>
      <c r="P124" s="174">
        <f>SUM(P125:P129)</f>
        <v>0</v>
      </c>
      <c r="Q124" s="173"/>
      <c r="R124" s="174">
        <f>SUM(R125:R129)</f>
        <v>0.08832</v>
      </c>
      <c r="S124" s="173"/>
      <c r="T124" s="175">
        <f>SUM(T125:T129)</f>
        <v>0</v>
      </c>
      <c r="AR124" s="168" t="s">
        <v>77</v>
      </c>
      <c r="AT124" s="176" t="s">
        <v>68</v>
      </c>
      <c r="AU124" s="176" t="s">
        <v>77</v>
      </c>
      <c r="AY124" s="168" t="s">
        <v>161</v>
      </c>
      <c r="BK124" s="177">
        <f>SUM(BK125:BK129)</f>
        <v>0</v>
      </c>
    </row>
    <row r="125" spans="2:65" s="1" customFormat="1" ht="22.5" customHeight="1">
      <c r="B125" s="181"/>
      <c r="C125" s="182" t="s">
        <v>274</v>
      </c>
      <c r="D125" s="182" t="s">
        <v>165</v>
      </c>
      <c r="E125" s="183" t="s">
        <v>2089</v>
      </c>
      <c r="F125" s="184" t="s">
        <v>2090</v>
      </c>
      <c r="G125" s="185" t="s">
        <v>236</v>
      </c>
      <c r="H125" s="186">
        <v>5</v>
      </c>
      <c r="I125" s="187"/>
      <c r="J125" s="188">
        <f>ROUND(I125*H125,2)</f>
        <v>0</v>
      </c>
      <c r="K125" s="184" t="s">
        <v>169</v>
      </c>
      <c r="L125" s="41"/>
      <c r="M125" s="189" t="s">
        <v>5</v>
      </c>
      <c r="N125" s="190" t="s">
        <v>40</v>
      </c>
      <c r="O125" s="42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24" t="s">
        <v>215</v>
      </c>
      <c r="AT125" s="24" t="s">
        <v>165</v>
      </c>
      <c r="AU125" s="24" t="s">
        <v>79</v>
      </c>
      <c r="AY125" s="24" t="s">
        <v>161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77</v>
      </c>
      <c r="BK125" s="193">
        <f>ROUND(I125*H125,2)</f>
        <v>0</v>
      </c>
      <c r="BL125" s="24" t="s">
        <v>215</v>
      </c>
      <c r="BM125" s="24" t="s">
        <v>2091</v>
      </c>
    </row>
    <row r="126" spans="2:51" s="12" customFormat="1" ht="13.5">
      <c r="B126" s="198"/>
      <c r="D126" s="208" t="s">
        <v>217</v>
      </c>
      <c r="E126" s="217" t="s">
        <v>5</v>
      </c>
      <c r="F126" s="218" t="s">
        <v>2092</v>
      </c>
      <c r="H126" s="219">
        <v>5</v>
      </c>
      <c r="I126" s="203"/>
      <c r="L126" s="198"/>
      <c r="M126" s="204"/>
      <c r="N126" s="205"/>
      <c r="O126" s="205"/>
      <c r="P126" s="205"/>
      <c r="Q126" s="205"/>
      <c r="R126" s="205"/>
      <c r="S126" s="205"/>
      <c r="T126" s="206"/>
      <c r="AT126" s="200" t="s">
        <v>217</v>
      </c>
      <c r="AU126" s="200" t="s">
        <v>79</v>
      </c>
      <c r="AV126" s="12" t="s">
        <v>79</v>
      </c>
      <c r="AW126" s="12" t="s">
        <v>33</v>
      </c>
      <c r="AX126" s="12" t="s">
        <v>77</v>
      </c>
      <c r="AY126" s="200" t="s">
        <v>161</v>
      </c>
    </row>
    <row r="127" spans="2:65" s="1" customFormat="1" ht="22.5" customHeight="1">
      <c r="B127" s="181"/>
      <c r="C127" s="182" t="s">
        <v>479</v>
      </c>
      <c r="D127" s="182" t="s">
        <v>165</v>
      </c>
      <c r="E127" s="183" t="s">
        <v>2093</v>
      </c>
      <c r="F127" s="184" t="s">
        <v>2094</v>
      </c>
      <c r="G127" s="185" t="s">
        <v>236</v>
      </c>
      <c r="H127" s="186">
        <v>2</v>
      </c>
      <c r="I127" s="187"/>
      <c r="J127" s="188">
        <f>ROUND(I127*H127,2)</f>
        <v>0</v>
      </c>
      <c r="K127" s="184" t="s">
        <v>169</v>
      </c>
      <c r="L127" s="41"/>
      <c r="M127" s="189" t="s">
        <v>5</v>
      </c>
      <c r="N127" s="190" t="s">
        <v>40</v>
      </c>
      <c r="O127" s="42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24" t="s">
        <v>215</v>
      </c>
      <c r="AT127" s="24" t="s">
        <v>165</v>
      </c>
      <c r="AU127" s="24" t="s">
        <v>79</v>
      </c>
      <c r="AY127" s="24" t="s">
        <v>161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4" t="s">
        <v>77</v>
      </c>
      <c r="BK127" s="193">
        <f>ROUND(I127*H127,2)</f>
        <v>0</v>
      </c>
      <c r="BL127" s="24" t="s">
        <v>215</v>
      </c>
      <c r="BM127" s="24" t="s">
        <v>2095</v>
      </c>
    </row>
    <row r="128" spans="2:51" s="12" customFormat="1" ht="13.5">
      <c r="B128" s="198"/>
      <c r="D128" s="208" t="s">
        <v>217</v>
      </c>
      <c r="E128" s="217" t="s">
        <v>5</v>
      </c>
      <c r="F128" s="218" t="s">
        <v>2096</v>
      </c>
      <c r="H128" s="219">
        <v>2</v>
      </c>
      <c r="I128" s="203"/>
      <c r="L128" s="198"/>
      <c r="M128" s="204"/>
      <c r="N128" s="205"/>
      <c r="O128" s="205"/>
      <c r="P128" s="205"/>
      <c r="Q128" s="205"/>
      <c r="R128" s="205"/>
      <c r="S128" s="205"/>
      <c r="T128" s="206"/>
      <c r="AT128" s="200" t="s">
        <v>217</v>
      </c>
      <c r="AU128" s="200" t="s">
        <v>79</v>
      </c>
      <c r="AV128" s="12" t="s">
        <v>79</v>
      </c>
      <c r="AW128" s="12" t="s">
        <v>33</v>
      </c>
      <c r="AX128" s="12" t="s">
        <v>77</v>
      </c>
      <c r="AY128" s="200" t="s">
        <v>161</v>
      </c>
    </row>
    <row r="129" spans="2:65" s="1" customFormat="1" ht="22.5" customHeight="1">
      <c r="B129" s="181"/>
      <c r="C129" s="182" t="s">
        <v>11</v>
      </c>
      <c r="D129" s="182" t="s">
        <v>165</v>
      </c>
      <c r="E129" s="183" t="s">
        <v>2097</v>
      </c>
      <c r="F129" s="184" t="s">
        <v>2098</v>
      </c>
      <c r="G129" s="185" t="s">
        <v>416</v>
      </c>
      <c r="H129" s="186">
        <v>1</v>
      </c>
      <c r="I129" s="187"/>
      <c r="J129" s="188">
        <f>ROUND(I129*H129,2)</f>
        <v>0</v>
      </c>
      <c r="K129" s="184" t="s">
        <v>169</v>
      </c>
      <c r="L129" s="41"/>
      <c r="M129" s="189" t="s">
        <v>5</v>
      </c>
      <c r="N129" s="190" t="s">
        <v>40</v>
      </c>
      <c r="O129" s="42"/>
      <c r="P129" s="191">
        <f>O129*H129</f>
        <v>0</v>
      </c>
      <c r="Q129" s="191">
        <v>0.08832</v>
      </c>
      <c r="R129" s="191">
        <f>Q129*H129</f>
        <v>0.08832</v>
      </c>
      <c r="S129" s="191">
        <v>0</v>
      </c>
      <c r="T129" s="192">
        <f>S129*H129</f>
        <v>0</v>
      </c>
      <c r="AR129" s="24" t="s">
        <v>215</v>
      </c>
      <c r="AT129" s="24" t="s">
        <v>165</v>
      </c>
      <c r="AU129" s="24" t="s">
        <v>79</v>
      </c>
      <c r="AY129" s="24" t="s">
        <v>161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4" t="s">
        <v>77</v>
      </c>
      <c r="BK129" s="193">
        <f>ROUND(I129*H129,2)</f>
        <v>0</v>
      </c>
      <c r="BL129" s="24" t="s">
        <v>215</v>
      </c>
      <c r="BM129" s="24" t="s">
        <v>2099</v>
      </c>
    </row>
    <row r="130" spans="2:63" s="11" customFormat="1" ht="29.85" customHeight="1">
      <c r="B130" s="167"/>
      <c r="D130" s="178" t="s">
        <v>68</v>
      </c>
      <c r="E130" s="179" t="s">
        <v>160</v>
      </c>
      <c r="F130" s="179" t="s">
        <v>2100</v>
      </c>
      <c r="I130" s="170"/>
      <c r="J130" s="180">
        <f>BK130</f>
        <v>0</v>
      </c>
      <c r="L130" s="167"/>
      <c r="M130" s="172"/>
      <c r="N130" s="173"/>
      <c r="O130" s="173"/>
      <c r="P130" s="174">
        <f>SUM(P131:P138)</f>
        <v>0</v>
      </c>
      <c r="Q130" s="173"/>
      <c r="R130" s="174">
        <f>SUM(R131:R138)</f>
        <v>18.074399999999997</v>
      </c>
      <c r="S130" s="173"/>
      <c r="T130" s="175">
        <f>SUM(T131:T138)</f>
        <v>0</v>
      </c>
      <c r="AR130" s="168" t="s">
        <v>77</v>
      </c>
      <c r="AT130" s="176" t="s">
        <v>68</v>
      </c>
      <c r="AU130" s="176" t="s">
        <v>77</v>
      </c>
      <c r="AY130" s="168" t="s">
        <v>161</v>
      </c>
      <c r="BK130" s="177">
        <f>SUM(BK131:BK138)</f>
        <v>0</v>
      </c>
    </row>
    <row r="131" spans="2:65" s="1" customFormat="1" ht="22.5" customHeight="1">
      <c r="B131" s="181"/>
      <c r="C131" s="182" t="s">
        <v>451</v>
      </c>
      <c r="D131" s="182" t="s">
        <v>165</v>
      </c>
      <c r="E131" s="183" t="s">
        <v>2101</v>
      </c>
      <c r="F131" s="184" t="s">
        <v>2102</v>
      </c>
      <c r="G131" s="185" t="s">
        <v>214</v>
      </c>
      <c r="H131" s="186">
        <v>20</v>
      </c>
      <c r="I131" s="187"/>
      <c r="J131" s="188">
        <f>ROUND(I131*H131,2)</f>
        <v>0</v>
      </c>
      <c r="K131" s="184" t="s">
        <v>169</v>
      </c>
      <c r="L131" s="41"/>
      <c r="M131" s="189" t="s">
        <v>5</v>
      </c>
      <c r="N131" s="190" t="s">
        <v>40</v>
      </c>
      <c r="O131" s="42"/>
      <c r="P131" s="191">
        <f>O131*H131</f>
        <v>0</v>
      </c>
      <c r="Q131" s="191">
        <v>0.50601</v>
      </c>
      <c r="R131" s="191">
        <f>Q131*H131</f>
        <v>10.120199999999999</v>
      </c>
      <c r="S131" s="191">
        <v>0</v>
      </c>
      <c r="T131" s="192">
        <f>S131*H131</f>
        <v>0</v>
      </c>
      <c r="AR131" s="24" t="s">
        <v>215</v>
      </c>
      <c r="AT131" s="24" t="s">
        <v>165</v>
      </c>
      <c r="AU131" s="24" t="s">
        <v>79</v>
      </c>
      <c r="AY131" s="24" t="s">
        <v>161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4" t="s">
        <v>77</v>
      </c>
      <c r="BK131" s="193">
        <f>ROUND(I131*H131,2)</f>
        <v>0</v>
      </c>
      <c r="BL131" s="24" t="s">
        <v>215</v>
      </c>
      <c r="BM131" s="24" t="s">
        <v>2103</v>
      </c>
    </row>
    <row r="132" spans="2:51" s="12" customFormat="1" ht="13.5">
      <c r="B132" s="198"/>
      <c r="D132" s="208" t="s">
        <v>217</v>
      </c>
      <c r="E132" s="217" t="s">
        <v>5</v>
      </c>
      <c r="F132" s="218" t="s">
        <v>2104</v>
      </c>
      <c r="H132" s="219">
        <v>20</v>
      </c>
      <c r="I132" s="203"/>
      <c r="L132" s="198"/>
      <c r="M132" s="204"/>
      <c r="N132" s="205"/>
      <c r="O132" s="205"/>
      <c r="P132" s="205"/>
      <c r="Q132" s="205"/>
      <c r="R132" s="205"/>
      <c r="S132" s="205"/>
      <c r="T132" s="206"/>
      <c r="AT132" s="200" t="s">
        <v>217</v>
      </c>
      <c r="AU132" s="200" t="s">
        <v>79</v>
      </c>
      <c r="AV132" s="12" t="s">
        <v>79</v>
      </c>
      <c r="AW132" s="12" t="s">
        <v>33</v>
      </c>
      <c r="AX132" s="12" t="s">
        <v>77</v>
      </c>
      <c r="AY132" s="200" t="s">
        <v>161</v>
      </c>
    </row>
    <row r="133" spans="2:65" s="1" customFormat="1" ht="31.5" customHeight="1">
      <c r="B133" s="181"/>
      <c r="C133" s="182" t="s">
        <v>1981</v>
      </c>
      <c r="D133" s="182" t="s">
        <v>165</v>
      </c>
      <c r="E133" s="183" t="s">
        <v>2105</v>
      </c>
      <c r="F133" s="184" t="s">
        <v>2106</v>
      </c>
      <c r="G133" s="185" t="s">
        <v>214</v>
      </c>
      <c r="H133" s="186">
        <v>20</v>
      </c>
      <c r="I133" s="187"/>
      <c r="J133" s="188">
        <f>ROUND(I133*H133,2)</f>
        <v>0</v>
      </c>
      <c r="K133" s="184" t="s">
        <v>169</v>
      </c>
      <c r="L133" s="41"/>
      <c r="M133" s="189" t="s">
        <v>5</v>
      </c>
      <c r="N133" s="190" t="s">
        <v>40</v>
      </c>
      <c r="O133" s="42"/>
      <c r="P133" s="191">
        <f>O133*H133</f>
        <v>0</v>
      </c>
      <c r="Q133" s="191">
        <v>0.12966</v>
      </c>
      <c r="R133" s="191">
        <f>Q133*H133</f>
        <v>2.5932</v>
      </c>
      <c r="S133" s="191">
        <v>0</v>
      </c>
      <c r="T133" s="192">
        <f>S133*H133</f>
        <v>0</v>
      </c>
      <c r="AR133" s="24" t="s">
        <v>215</v>
      </c>
      <c r="AT133" s="24" t="s">
        <v>165</v>
      </c>
      <c r="AU133" s="24" t="s">
        <v>79</v>
      </c>
      <c r="AY133" s="24" t="s">
        <v>161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4" t="s">
        <v>77</v>
      </c>
      <c r="BK133" s="193">
        <f>ROUND(I133*H133,2)</f>
        <v>0</v>
      </c>
      <c r="BL133" s="24" t="s">
        <v>215</v>
      </c>
      <c r="BM133" s="24" t="s">
        <v>2107</v>
      </c>
    </row>
    <row r="134" spans="2:51" s="12" customFormat="1" ht="13.5">
      <c r="B134" s="198"/>
      <c r="D134" s="208" t="s">
        <v>217</v>
      </c>
      <c r="E134" s="217" t="s">
        <v>5</v>
      </c>
      <c r="F134" s="218" t="s">
        <v>2104</v>
      </c>
      <c r="H134" s="219">
        <v>20</v>
      </c>
      <c r="I134" s="203"/>
      <c r="L134" s="198"/>
      <c r="M134" s="204"/>
      <c r="N134" s="205"/>
      <c r="O134" s="205"/>
      <c r="P134" s="205"/>
      <c r="Q134" s="205"/>
      <c r="R134" s="205"/>
      <c r="S134" s="205"/>
      <c r="T134" s="206"/>
      <c r="AT134" s="200" t="s">
        <v>217</v>
      </c>
      <c r="AU134" s="200" t="s">
        <v>79</v>
      </c>
      <c r="AV134" s="12" t="s">
        <v>79</v>
      </c>
      <c r="AW134" s="12" t="s">
        <v>33</v>
      </c>
      <c r="AX134" s="12" t="s">
        <v>77</v>
      </c>
      <c r="AY134" s="200" t="s">
        <v>161</v>
      </c>
    </row>
    <row r="135" spans="2:65" s="1" customFormat="1" ht="31.5" customHeight="1">
      <c r="B135" s="181"/>
      <c r="C135" s="182" t="s">
        <v>1765</v>
      </c>
      <c r="D135" s="182" t="s">
        <v>165</v>
      </c>
      <c r="E135" s="183" t="s">
        <v>2108</v>
      </c>
      <c r="F135" s="184" t="s">
        <v>2109</v>
      </c>
      <c r="G135" s="185" t="s">
        <v>214</v>
      </c>
      <c r="H135" s="186">
        <v>20</v>
      </c>
      <c r="I135" s="187"/>
      <c r="J135" s="188">
        <f>ROUND(I135*H135,2)</f>
        <v>0</v>
      </c>
      <c r="K135" s="184" t="s">
        <v>169</v>
      </c>
      <c r="L135" s="41"/>
      <c r="M135" s="189" t="s">
        <v>5</v>
      </c>
      <c r="N135" s="190" t="s">
        <v>40</v>
      </c>
      <c r="O135" s="42"/>
      <c r="P135" s="191">
        <f>O135*H135</f>
        <v>0</v>
      </c>
      <c r="Q135" s="191">
        <v>0.20745</v>
      </c>
      <c r="R135" s="191">
        <f>Q135*H135</f>
        <v>4.149</v>
      </c>
      <c r="S135" s="191">
        <v>0</v>
      </c>
      <c r="T135" s="192">
        <f>S135*H135</f>
        <v>0</v>
      </c>
      <c r="AR135" s="24" t="s">
        <v>215</v>
      </c>
      <c r="AT135" s="24" t="s">
        <v>165</v>
      </c>
      <c r="AU135" s="24" t="s">
        <v>79</v>
      </c>
      <c r="AY135" s="24" t="s">
        <v>161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77</v>
      </c>
      <c r="BK135" s="193">
        <f>ROUND(I135*H135,2)</f>
        <v>0</v>
      </c>
      <c r="BL135" s="24" t="s">
        <v>215</v>
      </c>
      <c r="BM135" s="24" t="s">
        <v>2110</v>
      </c>
    </row>
    <row r="136" spans="2:51" s="12" customFormat="1" ht="13.5">
      <c r="B136" s="198"/>
      <c r="D136" s="208" t="s">
        <v>217</v>
      </c>
      <c r="E136" s="217" t="s">
        <v>5</v>
      </c>
      <c r="F136" s="218" t="s">
        <v>2104</v>
      </c>
      <c r="H136" s="219">
        <v>20</v>
      </c>
      <c r="I136" s="203"/>
      <c r="L136" s="198"/>
      <c r="M136" s="204"/>
      <c r="N136" s="205"/>
      <c r="O136" s="205"/>
      <c r="P136" s="205"/>
      <c r="Q136" s="205"/>
      <c r="R136" s="205"/>
      <c r="S136" s="205"/>
      <c r="T136" s="206"/>
      <c r="AT136" s="200" t="s">
        <v>217</v>
      </c>
      <c r="AU136" s="200" t="s">
        <v>79</v>
      </c>
      <c r="AV136" s="12" t="s">
        <v>79</v>
      </c>
      <c r="AW136" s="12" t="s">
        <v>33</v>
      </c>
      <c r="AX136" s="12" t="s">
        <v>77</v>
      </c>
      <c r="AY136" s="200" t="s">
        <v>161</v>
      </c>
    </row>
    <row r="137" spans="2:65" s="1" customFormat="1" ht="31.5" customHeight="1">
      <c r="B137" s="181"/>
      <c r="C137" s="182" t="s">
        <v>2111</v>
      </c>
      <c r="D137" s="182" t="s">
        <v>165</v>
      </c>
      <c r="E137" s="183" t="s">
        <v>2112</v>
      </c>
      <c r="F137" s="184" t="s">
        <v>2113</v>
      </c>
      <c r="G137" s="185" t="s">
        <v>214</v>
      </c>
      <c r="H137" s="186">
        <v>12</v>
      </c>
      <c r="I137" s="187"/>
      <c r="J137" s="188">
        <f>ROUND(I137*H137,2)</f>
        <v>0</v>
      </c>
      <c r="K137" s="184" t="s">
        <v>169</v>
      </c>
      <c r="L137" s="41"/>
      <c r="M137" s="189" t="s">
        <v>5</v>
      </c>
      <c r="N137" s="190" t="s">
        <v>40</v>
      </c>
      <c r="O137" s="42"/>
      <c r="P137" s="191">
        <f>O137*H137</f>
        <v>0</v>
      </c>
      <c r="Q137" s="191">
        <v>0.101</v>
      </c>
      <c r="R137" s="191">
        <f>Q137*H137</f>
        <v>1.2120000000000002</v>
      </c>
      <c r="S137" s="191">
        <v>0</v>
      </c>
      <c r="T137" s="192">
        <f>S137*H137</f>
        <v>0</v>
      </c>
      <c r="AR137" s="24" t="s">
        <v>215</v>
      </c>
      <c r="AT137" s="24" t="s">
        <v>165</v>
      </c>
      <c r="AU137" s="24" t="s">
        <v>79</v>
      </c>
      <c r="AY137" s="24" t="s">
        <v>161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4" t="s">
        <v>77</v>
      </c>
      <c r="BK137" s="193">
        <f>ROUND(I137*H137,2)</f>
        <v>0</v>
      </c>
      <c r="BL137" s="24" t="s">
        <v>215</v>
      </c>
      <c r="BM137" s="24" t="s">
        <v>2114</v>
      </c>
    </row>
    <row r="138" spans="2:51" s="12" customFormat="1" ht="13.5">
      <c r="B138" s="198"/>
      <c r="D138" s="199" t="s">
        <v>217</v>
      </c>
      <c r="E138" s="200" t="s">
        <v>5</v>
      </c>
      <c r="F138" s="201" t="s">
        <v>2045</v>
      </c>
      <c r="H138" s="202">
        <v>12</v>
      </c>
      <c r="I138" s="203"/>
      <c r="L138" s="198"/>
      <c r="M138" s="204"/>
      <c r="N138" s="205"/>
      <c r="O138" s="205"/>
      <c r="P138" s="205"/>
      <c r="Q138" s="205"/>
      <c r="R138" s="205"/>
      <c r="S138" s="205"/>
      <c r="T138" s="206"/>
      <c r="AT138" s="200" t="s">
        <v>217</v>
      </c>
      <c r="AU138" s="200" t="s">
        <v>79</v>
      </c>
      <c r="AV138" s="12" t="s">
        <v>79</v>
      </c>
      <c r="AW138" s="12" t="s">
        <v>33</v>
      </c>
      <c r="AX138" s="12" t="s">
        <v>77</v>
      </c>
      <c r="AY138" s="200" t="s">
        <v>161</v>
      </c>
    </row>
    <row r="139" spans="2:63" s="11" customFormat="1" ht="29.85" customHeight="1">
      <c r="B139" s="167"/>
      <c r="D139" s="178" t="s">
        <v>68</v>
      </c>
      <c r="E139" s="179" t="s">
        <v>265</v>
      </c>
      <c r="F139" s="179" t="s">
        <v>738</v>
      </c>
      <c r="I139" s="170"/>
      <c r="J139" s="180">
        <f>BK139</f>
        <v>0</v>
      </c>
      <c r="L139" s="167"/>
      <c r="M139" s="172"/>
      <c r="N139" s="173"/>
      <c r="O139" s="173"/>
      <c r="P139" s="174">
        <f>SUM(P140:P147)</f>
        <v>0</v>
      </c>
      <c r="Q139" s="173"/>
      <c r="R139" s="174">
        <f>SUM(R140:R147)</f>
        <v>0.6204215999999999</v>
      </c>
      <c r="S139" s="173"/>
      <c r="T139" s="175">
        <f>SUM(T140:T147)</f>
        <v>0</v>
      </c>
      <c r="AR139" s="168" t="s">
        <v>77</v>
      </c>
      <c r="AT139" s="176" t="s">
        <v>68</v>
      </c>
      <c r="AU139" s="176" t="s">
        <v>77</v>
      </c>
      <c r="AY139" s="168" t="s">
        <v>161</v>
      </c>
      <c r="BK139" s="177">
        <f>SUM(BK140:BK147)</f>
        <v>0</v>
      </c>
    </row>
    <row r="140" spans="2:65" s="1" customFormat="1" ht="22.5" customHeight="1">
      <c r="B140" s="181"/>
      <c r="C140" s="182" t="s">
        <v>172</v>
      </c>
      <c r="D140" s="182" t="s">
        <v>165</v>
      </c>
      <c r="E140" s="183" t="s">
        <v>2115</v>
      </c>
      <c r="F140" s="184" t="s">
        <v>2116</v>
      </c>
      <c r="G140" s="185" t="s">
        <v>416</v>
      </c>
      <c r="H140" s="186">
        <v>1</v>
      </c>
      <c r="I140" s="187"/>
      <c r="J140" s="188">
        <f>ROUND(I140*H140,2)</f>
        <v>0</v>
      </c>
      <c r="K140" s="184" t="s">
        <v>169</v>
      </c>
      <c r="L140" s="41"/>
      <c r="M140" s="189" t="s">
        <v>5</v>
      </c>
      <c r="N140" s="190" t="s">
        <v>40</v>
      </c>
      <c r="O140" s="42"/>
      <c r="P140" s="191">
        <f>O140*H140</f>
        <v>0</v>
      </c>
      <c r="Q140" s="191">
        <v>0.0389</v>
      </c>
      <c r="R140" s="191">
        <f>Q140*H140</f>
        <v>0.0389</v>
      </c>
      <c r="S140" s="191">
        <v>0</v>
      </c>
      <c r="T140" s="192">
        <f>S140*H140</f>
        <v>0</v>
      </c>
      <c r="AR140" s="24" t="s">
        <v>215</v>
      </c>
      <c r="AT140" s="24" t="s">
        <v>165</v>
      </c>
      <c r="AU140" s="24" t="s">
        <v>79</v>
      </c>
      <c r="AY140" s="24" t="s">
        <v>161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4" t="s">
        <v>77</v>
      </c>
      <c r="BK140" s="193">
        <f>ROUND(I140*H140,2)</f>
        <v>0</v>
      </c>
      <c r="BL140" s="24" t="s">
        <v>215</v>
      </c>
      <c r="BM140" s="24" t="s">
        <v>2117</v>
      </c>
    </row>
    <row r="141" spans="2:51" s="12" customFormat="1" ht="13.5">
      <c r="B141" s="198"/>
      <c r="D141" s="208" t="s">
        <v>217</v>
      </c>
      <c r="E141" s="217" t="s">
        <v>5</v>
      </c>
      <c r="F141" s="218" t="s">
        <v>2118</v>
      </c>
      <c r="H141" s="219">
        <v>1</v>
      </c>
      <c r="I141" s="203"/>
      <c r="L141" s="198"/>
      <c r="M141" s="204"/>
      <c r="N141" s="205"/>
      <c r="O141" s="205"/>
      <c r="P141" s="205"/>
      <c r="Q141" s="205"/>
      <c r="R141" s="205"/>
      <c r="S141" s="205"/>
      <c r="T141" s="206"/>
      <c r="AT141" s="200" t="s">
        <v>217</v>
      </c>
      <c r="AU141" s="200" t="s">
        <v>79</v>
      </c>
      <c r="AV141" s="12" t="s">
        <v>79</v>
      </c>
      <c r="AW141" s="12" t="s">
        <v>33</v>
      </c>
      <c r="AX141" s="12" t="s">
        <v>77</v>
      </c>
      <c r="AY141" s="200" t="s">
        <v>161</v>
      </c>
    </row>
    <row r="142" spans="2:65" s="1" customFormat="1" ht="22.5" customHeight="1">
      <c r="B142" s="181"/>
      <c r="C142" s="182" t="s">
        <v>277</v>
      </c>
      <c r="D142" s="182" t="s">
        <v>165</v>
      </c>
      <c r="E142" s="183" t="s">
        <v>2119</v>
      </c>
      <c r="F142" s="184" t="s">
        <v>2120</v>
      </c>
      <c r="G142" s="185" t="s">
        <v>214</v>
      </c>
      <c r="H142" s="186">
        <v>1</v>
      </c>
      <c r="I142" s="187"/>
      <c r="J142" s="188">
        <f>ROUND(I142*H142,2)</f>
        <v>0</v>
      </c>
      <c r="K142" s="184" t="s">
        <v>169</v>
      </c>
      <c r="L142" s="41"/>
      <c r="M142" s="189" t="s">
        <v>5</v>
      </c>
      <c r="N142" s="190" t="s">
        <v>40</v>
      </c>
      <c r="O142" s="42"/>
      <c r="P142" s="191">
        <f>O142*H142</f>
        <v>0</v>
      </c>
      <c r="Q142" s="191">
        <v>0.04</v>
      </c>
      <c r="R142" s="191">
        <f>Q142*H142</f>
        <v>0.04</v>
      </c>
      <c r="S142" s="191">
        <v>0</v>
      </c>
      <c r="T142" s="192">
        <f>S142*H142</f>
        <v>0</v>
      </c>
      <c r="AR142" s="24" t="s">
        <v>215</v>
      </c>
      <c r="AT142" s="24" t="s">
        <v>165</v>
      </c>
      <c r="AU142" s="24" t="s">
        <v>79</v>
      </c>
      <c r="AY142" s="24" t="s">
        <v>161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4" t="s">
        <v>77</v>
      </c>
      <c r="BK142" s="193">
        <f>ROUND(I142*H142,2)</f>
        <v>0</v>
      </c>
      <c r="BL142" s="24" t="s">
        <v>215</v>
      </c>
      <c r="BM142" s="24" t="s">
        <v>2121</v>
      </c>
    </row>
    <row r="143" spans="2:51" s="12" customFormat="1" ht="13.5">
      <c r="B143" s="198"/>
      <c r="D143" s="208" t="s">
        <v>217</v>
      </c>
      <c r="E143" s="217" t="s">
        <v>5</v>
      </c>
      <c r="F143" s="218" t="s">
        <v>77</v>
      </c>
      <c r="H143" s="219">
        <v>1</v>
      </c>
      <c r="I143" s="203"/>
      <c r="L143" s="198"/>
      <c r="M143" s="204"/>
      <c r="N143" s="205"/>
      <c r="O143" s="205"/>
      <c r="P143" s="205"/>
      <c r="Q143" s="205"/>
      <c r="R143" s="205"/>
      <c r="S143" s="205"/>
      <c r="T143" s="206"/>
      <c r="AT143" s="200" t="s">
        <v>217</v>
      </c>
      <c r="AU143" s="200" t="s">
        <v>79</v>
      </c>
      <c r="AV143" s="12" t="s">
        <v>79</v>
      </c>
      <c r="AW143" s="12" t="s">
        <v>33</v>
      </c>
      <c r="AX143" s="12" t="s">
        <v>77</v>
      </c>
      <c r="AY143" s="200" t="s">
        <v>161</v>
      </c>
    </row>
    <row r="144" spans="2:65" s="1" customFormat="1" ht="22.5" customHeight="1">
      <c r="B144" s="181"/>
      <c r="C144" s="182" t="s">
        <v>176</v>
      </c>
      <c r="D144" s="182" t="s">
        <v>165</v>
      </c>
      <c r="E144" s="183" t="s">
        <v>2122</v>
      </c>
      <c r="F144" s="184" t="s">
        <v>2123</v>
      </c>
      <c r="G144" s="185" t="s">
        <v>236</v>
      </c>
      <c r="H144" s="186">
        <v>0.24</v>
      </c>
      <c r="I144" s="187"/>
      <c r="J144" s="188">
        <f>ROUND(I144*H144,2)</f>
        <v>0</v>
      </c>
      <c r="K144" s="184" t="s">
        <v>169</v>
      </c>
      <c r="L144" s="41"/>
      <c r="M144" s="189" t="s">
        <v>5</v>
      </c>
      <c r="N144" s="190" t="s">
        <v>40</v>
      </c>
      <c r="O144" s="42"/>
      <c r="P144" s="191">
        <f>O144*H144</f>
        <v>0</v>
      </c>
      <c r="Q144" s="191">
        <v>2.25634</v>
      </c>
      <c r="R144" s="191">
        <f>Q144*H144</f>
        <v>0.5415215999999999</v>
      </c>
      <c r="S144" s="191">
        <v>0</v>
      </c>
      <c r="T144" s="192">
        <f>S144*H144</f>
        <v>0</v>
      </c>
      <c r="AR144" s="24" t="s">
        <v>215</v>
      </c>
      <c r="AT144" s="24" t="s">
        <v>165</v>
      </c>
      <c r="AU144" s="24" t="s">
        <v>79</v>
      </c>
      <c r="AY144" s="24" t="s">
        <v>161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4" t="s">
        <v>77</v>
      </c>
      <c r="BK144" s="193">
        <f>ROUND(I144*H144,2)</f>
        <v>0</v>
      </c>
      <c r="BL144" s="24" t="s">
        <v>215</v>
      </c>
      <c r="BM144" s="24" t="s">
        <v>2124</v>
      </c>
    </row>
    <row r="145" spans="2:51" s="12" customFormat="1" ht="13.5">
      <c r="B145" s="198"/>
      <c r="D145" s="208" t="s">
        <v>217</v>
      </c>
      <c r="E145" s="217" t="s">
        <v>5</v>
      </c>
      <c r="F145" s="218" t="s">
        <v>2125</v>
      </c>
      <c r="H145" s="219">
        <v>0.24</v>
      </c>
      <c r="I145" s="203"/>
      <c r="L145" s="198"/>
      <c r="M145" s="204"/>
      <c r="N145" s="205"/>
      <c r="O145" s="205"/>
      <c r="P145" s="205"/>
      <c r="Q145" s="205"/>
      <c r="R145" s="205"/>
      <c r="S145" s="205"/>
      <c r="T145" s="206"/>
      <c r="AT145" s="200" t="s">
        <v>217</v>
      </c>
      <c r="AU145" s="200" t="s">
        <v>79</v>
      </c>
      <c r="AV145" s="12" t="s">
        <v>79</v>
      </c>
      <c r="AW145" s="12" t="s">
        <v>33</v>
      </c>
      <c r="AX145" s="12" t="s">
        <v>77</v>
      </c>
      <c r="AY145" s="200" t="s">
        <v>161</v>
      </c>
    </row>
    <row r="146" spans="2:65" s="1" customFormat="1" ht="22.5" customHeight="1">
      <c r="B146" s="181"/>
      <c r="C146" s="182" t="s">
        <v>192</v>
      </c>
      <c r="D146" s="182" t="s">
        <v>165</v>
      </c>
      <c r="E146" s="183" t="s">
        <v>931</v>
      </c>
      <c r="F146" s="184" t="s">
        <v>932</v>
      </c>
      <c r="G146" s="185" t="s">
        <v>236</v>
      </c>
      <c r="H146" s="186">
        <v>0.24</v>
      </c>
      <c r="I146" s="187"/>
      <c r="J146" s="188">
        <f>ROUND(I146*H146,2)</f>
        <v>0</v>
      </c>
      <c r="K146" s="184" t="s">
        <v>169</v>
      </c>
      <c r="L146" s="41"/>
      <c r="M146" s="189" t="s">
        <v>5</v>
      </c>
      <c r="N146" s="190" t="s">
        <v>40</v>
      </c>
      <c r="O146" s="42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4" t="s">
        <v>215</v>
      </c>
      <c r="AT146" s="24" t="s">
        <v>165</v>
      </c>
      <c r="AU146" s="24" t="s">
        <v>79</v>
      </c>
      <c r="AY146" s="24" t="s">
        <v>161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77</v>
      </c>
      <c r="BK146" s="193">
        <f>ROUND(I146*H146,2)</f>
        <v>0</v>
      </c>
      <c r="BL146" s="24" t="s">
        <v>215</v>
      </c>
      <c r="BM146" s="24" t="s">
        <v>2126</v>
      </c>
    </row>
    <row r="147" spans="2:51" s="12" customFormat="1" ht="13.5">
      <c r="B147" s="198"/>
      <c r="D147" s="199" t="s">
        <v>217</v>
      </c>
      <c r="E147" s="200" t="s">
        <v>5</v>
      </c>
      <c r="F147" s="201" t="s">
        <v>2127</v>
      </c>
      <c r="H147" s="202">
        <v>0.24</v>
      </c>
      <c r="I147" s="203"/>
      <c r="L147" s="198"/>
      <c r="M147" s="204"/>
      <c r="N147" s="205"/>
      <c r="O147" s="205"/>
      <c r="P147" s="205"/>
      <c r="Q147" s="205"/>
      <c r="R147" s="205"/>
      <c r="S147" s="205"/>
      <c r="T147" s="206"/>
      <c r="AT147" s="200" t="s">
        <v>217</v>
      </c>
      <c r="AU147" s="200" t="s">
        <v>79</v>
      </c>
      <c r="AV147" s="12" t="s">
        <v>79</v>
      </c>
      <c r="AW147" s="12" t="s">
        <v>33</v>
      </c>
      <c r="AX147" s="12" t="s">
        <v>77</v>
      </c>
      <c r="AY147" s="200" t="s">
        <v>161</v>
      </c>
    </row>
    <row r="148" spans="2:63" s="11" customFormat="1" ht="29.85" customHeight="1">
      <c r="B148" s="167"/>
      <c r="D148" s="178" t="s">
        <v>68</v>
      </c>
      <c r="E148" s="179" t="s">
        <v>180</v>
      </c>
      <c r="F148" s="179" t="s">
        <v>2128</v>
      </c>
      <c r="I148" s="170"/>
      <c r="J148" s="180">
        <f>BK148</f>
        <v>0</v>
      </c>
      <c r="L148" s="167"/>
      <c r="M148" s="172"/>
      <c r="N148" s="173"/>
      <c r="O148" s="173"/>
      <c r="P148" s="174">
        <f>SUM(P149:P168)</f>
        <v>0</v>
      </c>
      <c r="Q148" s="173"/>
      <c r="R148" s="174">
        <f>SUM(R149:R168)</f>
        <v>25.5925</v>
      </c>
      <c r="S148" s="173"/>
      <c r="T148" s="175">
        <f>SUM(T149:T168)</f>
        <v>0</v>
      </c>
      <c r="AR148" s="168" t="s">
        <v>77</v>
      </c>
      <c r="AT148" s="176" t="s">
        <v>68</v>
      </c>
      <c r="AU148" s="176" t="s">
        <v>77</v>
      </c>
      <c r="AY148" s="168" t="s">
        <v>161</v>
      </c>
      <c r="BK148" s="177">
        <f>SUM(BK149:BK168)</f>
        <v>0</v>
      </c>
    </row>
    <row r="149" spans="2:65" s="1" customFormat="1" ht="22.5" customHeight="1">
      <c r="B149" s="181"/>
      <c r="C149" s="182" t="s">
        <v>1779</v>
      </c>
      <c r="D149" s="182" t="s">
        <v>165</v>
      </c>
      <c r="E149" s="183" t="s">
        <v>2129</v>
      </c>
      <c r="F149" s="184" t="s">
        <v>2130</v>
      </c>
      <c r="G149" s="185" t="s">
        <v>416</v>
      </c>
      <c r="H149" s="186">
        <v>2</v>
      </c>
      <c r="I149" s="187"/>
      <c r="J149" s="188">
        <f aca="true" t="shared" si="0" ref="J149:J167">ROUND(I149*H149,2)</f>
        <v>0</v>
      </c>
      <c r="K149" s="184" t="s">
        <v>169</v>
      </c>
      <c r="L149" s="41"/>
      <c r="M149" s="189" t="s">
        <v>5</v>
      </c>
      <c r="N149" s="190" t="s">
        <v>40</v>
      </c>
      <c r="O149" s="42"/>
      <c r="P149" s="191">
        <f aca="true" t="shared" si="1" ref="P149:P167">O149*H149</f>
        <v>0</v>
      </c>
      <c r="Q149" s="191">
        <v>0.06864</v>
      </c>
      <c r="R149" s="191">
        <f aca="true" t="shared" si="2" ref="R149:R167">Q149*H149</f>
        <v>0.13728</v>
      </c>
      <c r="S149" s="191">
        <v>0</v>
      </c>
      <c r="T149" s="192">
        <f aca="true" t="shared" si="3" ref="T149:T167">S149*H149</f>
        <v>0</v>
      </c>
      <c r="AR149" s="24" t="s">
        <v>215</v>
      </c>
      <c r="AT149" s="24" t="s">
        <v>165</v>
      </c>
      <c r="AU149" s="24" t="s">
        <v>79</v>
      </c>
      <c r="AY149" s="24" t="s">
        <v>161</v>
      </c>
      <c r="BE149" s="193">
        <f aca="true" t="shared" si="4" ref="BE149:BE167">IF(N149="základní",J149,0)</f>
        <v>0</v>
      </c>
      <c r="BF149" s="193">
        <f aca="true" t="shared" si="5" ref="BF149:BF167">IF(N149="snížená",J149,0)</f>
        <v>0</v>
      </c>
      <c r="BG149" s="193">
        <f aca="true" t="shared" si="6" ref="BG149:BG167">IF(N149="zákl. přenesená",J149,0)</f>
        <v>0</v>
      </c>
      <c r="BH149" s="193">
        <f aca="true" t="shared" si="7" ref="BH149:BH167">IF(N149="sníž. přenesená",J149,0)</f>
        <v>0</v>
      </c>
      <c r="BI149" s="193">
        <f aca="true" t="shared" si="8" ref="BI149:BI167">IF(N149="nulová",J149,0)</f>
        <v>0</v>
      </c>
      <c r="BJ149" s="24" t="s">
        <v>77</v>
      </c>
      <c r="BK149" s="193">
        <f aca="true" t="shared" si="9" ref="BK149:BK167">ROUND(I149*H149,2)</f>
        <v>0</v>
      </c>
      <c r="BL149" s="24" t="s">
        <v>215</v>
      </c>
      <c r="BM149" s="24" t="s">
        <v>2131</v>
      </c>
    </row>
    <row r="150" spans="2:65" s="1" customFormat="1" ht="22.5" customHeight="1">
      <c r="B150" s="181"/>
      <c r="C150" s="182" t="s">
        <v>1783</v>
      </c>
      <c r="D150" s="182" t="s">
        <v>165</v>
      </c>
      <c r="E150" s="183" t="s">
        <v>2132</v>
      </c>
      <c r="F150" s="184" t="s">
        <v>2133</v>
      </c>
      <c r="G150" s="185" t="s">
        <v>416</v>
      </c>
      <c r="H150" s="186">
        <v>1</v>
      </c>
      <c r="I150" s="187"/>
      <c r="J150" s="188">
        <f t="shared" si="0"/>
        <v>0</v>
      </c>
      <c r="K150" s="184" t="s">
        <v>169</v>
      </c>
      <c r="L150" s="41"/>
      <c r="M150" s="189" t="s">
        <v>5</v>
      </c>
      <c r="N150" s="190" t="s">
        <v>40</v>
      </c>
      <c r="O150" s="42"/>
      <c r="P150" s="191">
        <f t="shared" si="1"/>
        <v>0</v>
      </c>
      <c r="Q150" s="191">
        <v>0.23691</v>
      </c>
      <c r="R150" s="191">
        <f t="shared" si="2"/>
        <v>0.23691</v>
      </c>
      <c r="S150" s="191">
        <v>0</v>
      </c>
      <c r="T150" s="192">
        <f t="shared" si="3"/>
        <v>0</v>
      </c>
      <c r="AR150" s="24" t="s">
        <v>215</v>
      </c>
      <c r="AT150" s="24" t="s">
        <v>165</v>
      </c>
      <c r="AU150" s="24" t="s">
        <v>79</v>
      </c>
      <c r="AY150" s="24" t="s">
        <v>161</v>
      </c>
      <c r="BE150" s="193">
        <f t="shared" si="4"/>
        <v>0</v>
      </c>
      <c r="BF150" s="193">
        <f t="shared" si="5"/>
        <v>0</v>
      </c>
      <c r="BG150" s="193">
        <f t="shared" si="6"/>
        <v>0</v>
      </c>
      <c r="BH150" s="193">
        <f t="shared" si="7"/>
        <v>0</v>
      </c>
      <c r="BI150" s="193">
        <f t="shared" si="8"/>
        <v>0</v>
      </c>
      <c r="BJ150" s="24" t="s">
        <v>77</v>
      </c>
      <c r="BK150" s="193">
        <f t="shared" si="9"/>
        <v>0</v>
      </c>
      <c r="BL150" s="24" t="s">
        <v>215</v>
      </c>
      <c r="BM150" s="24" t="s">
        <v>2134</v>
      </c>
    </row>
    <row r="151" spans="2:65" s="1" customFormat="1" ht="22.5" customHeight="1">
      <c r="B151" s="181"/>
      <c r="C151" s="234" t="s">
        <v>1787</v>
      </c>
      <c r="D151" s="234" t="s">
        <v>513</v>
      </c>
      <c r="E151" s="235" t="s">
        <v>2135</v>
      </c>
      <c r="F151" s="236" t="s">
        <v>2136</v>
      </c>
      <c r="G151" s="237" t="s">
        <v>416</v>
      </c>
      <c r="H151" s="238">
        <v>1</v>
      </c>
      <c r="I151" s="239"/>
      <c r="J151" s="240">
        <f t="shared" si="0"/>
        <v>0</v>
      </c>
      <c r="K151" s="236" t="s">
        <v>5</v>
      </c>
      <c r="L151" s="241"/>
      <c r="M151" s="242" t="s">
        <v>5</v>
      </c>
      <c r="N151" s="243" t="s">
        <v>40</v>
      </c>
      <c r="O151" s="42"/>
      <c r="P151" s="191">
        <f t="shared" si="1"/>
        <v>0</v>
      </c>
      <c r="Q151" s="191">
        <v>0</v>
      </c>
      <c r="R151" s="191">
        <f t="shared" si="2"/>
        <v>0</v>
      </c>
      <c r="S151" s="191">
        <v>0</v>
      </c>
      <c r="T151" s="192">
        <f t="shared" si="3"/>
        <v>0</v>
      </c>
      <c r="AR151" s="24" t="s">
        <v>180</v>
      </c>
      <c r="AT151" s="24" t="s">
        <v>513</v>
      </c>
      <c r="AU151" s="24" t="s">
        <v>79</v>
      </c>
      <c r="AY151" s="24" t="s">
        <v>161</v>
      </c>
      <c r="BE151" s="193">
        <f t="shared" si="4"/>
        <v>0</v>
      </c>
      <c r="BF151" s="193">
        <f t="shared" si="5"/>
        <v>0</v>
      </c>
      <c r="BG151" s="193">
        <f t="shared" si="6"/>
        <v>0</v>
      </c>
      <c r="BH151" s="193">
        <f t="shared" si="7"/>
        <v>0</v>
      </c>
      <c r="BI151" s="193">
        <f t="shared" si="8"/>
        <v>0</v>
      </c>
      <c r="BJ151" s="24" t="s">
        <v>77</v>
      </c>
      <c r="BK151" s="193">
        <f t="shared" si="9"/>
        <v>0</v>
      </c>
      <c r="BL151" s="24" t="s">
        <v>215</v>
      </c>
      <c r="BM151" s="24" t="s">
        <v>2137</v>
      </c>
    </row>
    <row r="152" spans="2:65" s="1" customFormat="1" ht="22.5" customHeight="1">
      <c r="B152" s="181"/>
      <c r="C152" s="182" t="s">
        <v>1792</v>
      </c>
      <c r="D152" s="182" t="s">
        <v>165</v>
      </c>
      <c r="E152" s="183" t="s">
        <v>2138</v>
      </c>
      <c r="F152" s="184" t="s">
        <v>2139</v>
      </c>
      <c r="G152" s="185" t="s">
        <v>231</v>
      </c>
      <c r="H152" s="186">
        <v>20</v>
      </c>
      <c r="I152" s="187"/>
      <c r="J152" s="188">
        <f t="shared" si="0"/>
        <v>0</v>
      </c>
      <c r="K152" s="184" t="s">
        <v>169</v>
      </c>
      <c r="L152" s="41"/>
      <c r="M152" s="189" t="s">
        <v>5</v>
      </c>
      <c r="N152" s="190" t="s">
        <v>40</v>
      </c>
      <c r="O152" s="42"/>
      <c r="P152" s="191">
        <f t="shared" si="1"/>
        <v>0</v>
      </c>
      <c r="Q152" s="191">
        <v>1E-05</v>
      </c>
      <c r="R152" s="191">
        <f t="shared" si="2"/>
        <v>0.0002</v>
      </c>
      <c r="S152" s="191">
        <v>0</v>
      </c>
      <c r="T152" s="192">
        <f t="shared" si="3"/>
        <v>0</v>
      </c>
      <c r="AR152" s="24" t="s">
        <v>215</v>
      </c>
      <c r="AT152" s="24" t="s">
        <v>165</v>
      </c>
      <c r="AU152" s="24" t="s">
        <v>79</v>
      </c>
      <c r="AY152" s="24" t="s">
        <v>161</v>
      </c>
      <c r="BE152" s="193">
        <f t="shared" si="4"/>
        <v>0</v>
      </c>
      <c r="BF152" s="193">
        <f t="shared" si="5"/>
        <v>0</v>
      </c>
      <c r="BG152" s="193">
        <f t="shared" si="6"/>
        <v>0</v>
      </c>
      <c r="BH152" s="193">
        <f t="shared" si="7"/>
        <v>0</v>
      </c>
      <c r="BI152" s="193">
        <f t="shared" si="8"/>
        <v>0</v>
      </c>
      <c r="BJ152" s="24" t="s">
        <v>77</v>
      </c>
      <c r="BK152" s="193">
        <f t="shared" si="9"/>
        <v>0</v>
      </c>
      <c r="BL152" s="24" t="s">
        <v>215</v>
      </c>
      <c r="BM152" s="24" t="s">
        <v>2140</v>
      </c>
    </row>
    <row r="153" spans="2:65" s="1" customFormat="1" ht="22.5" customHeight="1">
      <c r="B153" s="181"/>
      <c r="C153" s="234" t="s">
        <v>1761</v>
      </c>
      <c r="D153" s="234" t="s">
        <v>513</v>
      </c>
      <c r="E153" s="235" t="s">
        <v>2141</v>
      </c>
      <c r="F153" s="236" t="s">
        <v>2142</v>
      </c>
      <c r="G153" s="237" t="s">
        <v>416</v>
      </c>
      <c r="H153" s="238">
        <v>5</v>
      </c>
      <c r="I153" s="239"/>
      <c r="J153" s="240">
        <f t="shared" si="0"/>
        <v>0</v>
      </c>
      <c r="K153" s="236" t="s">
        <v>169</v>
      </c>
      <c r="L153" s="241"/>
      <c r="M153" s="242" t="s">
        <v>5</v>
      </c>
      <c r="N153" s="243" t="s">
        <v>40</v>
      </c>
      <c r="O153" s="42"/>
      <c r="P153" s="191">
        <f t="shared" si="1"/>
        <v>0</v>
      </c>
      <c r="Q153" s="191">
        <v>0.00392</v>
      </c>
      <c r="R153" s="191">
        <f t="shared" si="2"/>
        <v>0.0196</v>
      </c>
      <c r="S153" s="191">
        <v>0</v>
      </c>
      <c r="T153" s="192">
        <f t="shared" si="3"/>
        <v>0</v>
      </c>
      <c r="AR153" s="24" t="s">
        <v>180</v>
      </c>
      <c r="AT153" s="24" t="s">
        <v>513</v>
      </c>
      <c r="AU153" s="24" t="s">
        <v>79</v>
      </c>
      <c r="AY153" s="24" t="s">
        <v>161</v>
      </c>
      <c r="BE153" s="193">
        <f t="shared" si="4"/>
        <v>0</v>
      </c>
      <c r="BF153" s="193">
        <f t="shared" si="5"/>
        <v>0</v>
      </c>
      <c r="BG153" s="193">
        <f t="shared" si="6"/>
        <v>0</v>
      </c>
      <c r="BH153" s="193">
        <f t="shared" si="7"/>
        <v>0</v>
      </c>
      <c r="BI153" s="193">
        <f t="shared" si="8"/>
        <v>0</v>
      </c>
      <c r="BJ153" s="24" t="s">
        <v>77</v>
      </c>
      <c r="BK153" s="193">
        <f t="shared" si="9"/>
        <v>0</v>
      </c>
      <c r="BL153" s="24" t="s">
        <v>215</v>
      </c>
      <c r="BM153" s="24" t="s">
        <v>2143</v>
      </c>
    </row>
    <row r="154" spans="2:65" s="1" customFormat="1" ht="22.5" customHeight="1">
      <c r="B154" s="181"/>
      <c r="C154" s="182" t="s">
        <v>1744</v>
      </c>
      <c r="D154" s="182" t="s">
        <v>165</v>
      </c>
      <c r="E154" s="183" t="s">
        <v>2144</v>
      </c>
      <c r="F154" s="184" t="s">
        <v>2145</v>
      </c>
      <c r="G154" s="185" t="s">
        <v>231</v>
      </c>
      <c r="H154" s="186">
        <v>20</v>
      </c>
      <c r="I154" s="187"/>
      <c r="J154" s="188">
        <f t="shared" si="0"/>
        <v>0</v>
      </c>
      <c r="K154" s="184" t="s">
        <v>169</v>
      </c>
      <c r="L154" s="41"/>
      <c r="M154" s="189" t="s">
        <v>5</v>
      </c>
      <c r="N154" s="190" t="s">
        <v>40</v>
      </c>
      <c r="O154" s="42"/>
      <c r="P154" s="191">
        <f t="shared" si="1"/>
        <v>0</v>
      </c>
      <c r="Q154" s="191">
        <v>1E-05</v>
      </c>
      <c r="R154" s="191">
        <f t="shared" si="2"/>
        <v>0.0002</v>
      </c>
      <c r="S154" s="191">
        <v>0</v>
      </c>
      <c r="T154" s="192">
        <f t="shared" si="3"/>
        <v>0</v>
      </c>
      <c r="AR154" s="24" t="s">
        <v>215</v>
      </c>
      <c r="AT154" s="24" t="s">
        <v>165</v>
      </c>
      <c r="AU154" s="24" t="s">
        <v>79</v>
      </c>
      <c r="AY154" s="24" t="s">
        <v>161</v>
      </c>
      <c r="BE154" s="193">
        <f t="shared" si="4"/>
        <v>0</v>
      </c>
      <c r="BF154" s="193">
        <f t="shared" si="5"/>
        <v>0</v>
      </c>
      <c r="BG154" s="193">
        <f t="shared" si="6"/>
        <v>0</v>
      </c>
      <c r="BH154" s="193">
        <f t="shared" si="7"/>
        <v>0</v>
      </c>
      <c r="BI154" s="193">
        <f t="shared" si="8"/>
        <v>0</v>
      </c>
      <c r="BJ154" s="24" t="s">
        <v>77</v>
      </c>
      <c r="BK154" s="193">
        <f t="shared" si="9"/>
        <v>0</v>
      </c>
      <c r="BL154" s="24" t="s">
        <v>215</v>
      </c>
      <c r="BM154" s="24" t="s">
        <v>2146</v>
      </c>
    </row>
    <row r="155" spans="2:65" s="1" customFormat="1" ht="22.5" customHeight="1">
      <c r="B155" s="181"/>
      <c r="C155" s="234" t="s">
        <v>1073</v>
      </c>
      <c r="D155" s="234" t="s">
        <v>513</v>
      </c>
      <c r="E155" s="235" t="s">
        <v>2147</v>
      </c>
      <c r="F155" s="236" t="s">
        <v>2148</v>
      </c>
      <c r="G155" s="237" t="s">
        <v>416</v>
      </c>
      <c r="H155" s="238">
        <v>2</v>
      </c>
      <c r="I155" s="239"/>
      <c r="J155" s="240">
        <f t="shared" si="0"/>
        <v>0</v>
      </c>
      <c r="K155" s="236" t="s">
        <v>169</v>
      </c>
      <c r="L155" s="241"/>
      <c r="M155" s="242" t="s">
        <v>5</v>
      </c>
      <c r="N155" s="243" t="s">
        <v>40</v>
      </c>
      <c r="O155" s="42"/>
      <c r="P155" s="191">
        <f t="shared" si="1"/>
        <v>0</v>
      </c>
      <c r="Q155" s="191">
        <v>0.019</v>
      </c>
      <c r="R155" s="191">
        <f t="shared" si="2"/>
        <v>0.038</v>
      </c>
      <c r="S155" s="191">
        <v>0</v>
      </c>
      <c r="T155" s="192">
        <f t="shared" si="3"/>
        <v>0</v>
      </c>
      <c r="AR155" s="24" t="s">
        <v>180</v>
      </c>
      <c r="AT155" s="24" t="s">
        <v>513</v>
      </c>
      <c r="AU155" s="24" t="s">
        <v>79</v>
      </c>
      <c r="AY155" s="24" t="s">
        <v>161</v>
      </c>
      <c r="BE155" s="193">
        <f t="shared" si="4"/>
        <v>0</v>
      </c>
      <c r="BF155" s="193">
        <f t="shared" si="5"/>
        <v>0</v>
      </c>
      <c r="BG155" s="193">
        <f t="shared" si="6"/>
        <v>0</v>
      </c>
      <c r="BH155" s="193">
        <f t="shared" si="7"/>
        <v>0</v>
      </c>
      <c r="BI155" s="193">
        <f t="shared" si="8"/>
        <v>0</v>
      </c>
      <c r="BJ155" s="24" t="s">
        <v>77</v>
      </c>
      <c r="BK155" s="193">
        <f t="shared" si="9"/>
        <v>0</v>
      </c>
      <c r="BL155" s="24" t="s">
        <v>215</v>
      </c>
      <c r="BM155" s="24" t="s">
        <v>2149</v>
      </c>
    </row>
    <row r="156" spans="2:65" s="1" customFormat="1" ht="22.5" customHeight="1">
      <c r="B156" s="181"/>
      <c r="C156" s="182" t="s">
        <v>1305</v>
      </c>
      <c r="D156" s="182" t="s">
        <v>165</v>
      </c>
      <c r="E156" s="183" t="s">
        <v>2150</v>
      </c>
      <c r="F156" s="184" t="s">
        <v>2151</v>
      </c>
      <c r="G156" s="185" t="s">
        <v>231</v>
      </c>
      <c r="H156" s="186">
        <v>9</v>
      </c>
      <c r="I156" s="187"/>
      <c r="J156" s="188">
        <f t="shared" si="0"/>
        <v>0</v>
      </c>
      <c r="K156" s="184" t="s">
        <v>169</v>
      </c>
      <c r="L156" s="41"/>
      <c r="M156" s="189" t="s">
        <v>5</v>
      </c>
      <c r="N156" s="190" t="s">
        <v>40</v>
      </c>
      <c r="O156" s="42"/>
      <c r="P156" s="191">
        <f t="shared" si="1"/>
        <v>0</v>
      </c>
      <c r="Q156" s="191">
        <v>1E-05</v>
      </c>
      <c r="R156" s="191">
        <f t="shared" si="2"/>
        <v>9E-05</v>
      </c>
      <c r="S156" s="191">
        <v>0</v>
      </c>
      <c r="T156" s="192">
        <f t="shared" si="3"/>
        <v>0</v>
      </c>
      <c r="AR156" s="24" t="s">
        <v>215</v>
      </c>
      <c r="AT156" s="24" t="s">
        <v>165</v>
      </c>
      <c r="AU156" s="24" t="s">
        <v>79</v>
      </c>
      <c r="AY156" s="24" t="s">
        <v>161</v>
      </c>
      <c r="BE156" s="193">
        <f t="shared" si="4"/>
        <v>0</v>
      </c>
      <c r="BF156" s="193">
        <f t="shared" si="5"/>
        <v>0</v>
      </c>
      <c r="BG156" s="193">
        <f t="shared" si="6"/>
        <v>0</v>
      </c>
      <c r="BH156" s="193">
        <f t="shared" si="7"/>
        <v>0</v>
      </c>
      <c r="BI156" s="193">
        <f t="shared" si="8"/>
        <v>0</v>
      </c>
      <c r="BJ156" s="24" t="s">
        <v>77</v>
      </c>
      <c r="BK156" s="193">
        <f t="shared" si="9"/>
        <v>0</v>
      </c>
      <c r="BL156" s="24" t="s">
        <v>215</v>
      </c>
      <c r="BM156" s="24" t="s">
        <v>2152</v>
      </c>
    </row>
    <row r="157" spans="2:65" s="1" customFormat="1" ht="22.5" customHeight="1">
      <c r="B157" s="181"/>
      <c r="C157" s="234" t="s">
        <v>1802</v>
      </c>
      <c r="D157" s="234" t="s">
        <v>513</v>
      </c>
      <c r="E157" s="235" t="s">
        <v>2153</v>
      </c>
      <c r="F157" s="236" t="s">
        <v>2154</v>
      </c>
      <c r="G157" s="237" t="s">
        <v>416</v>
      </c>
      <c r="H157" s="238">
        <v>9</v>
      </c>
      <c r="I157" s="239"/>
      <c r="J157" s="240">
        <f t="shared" si="0"/>
        <v>0</v>
      </c>
      <c r="K157" s="236" t="s">
        <v>169</v>
      </c>
      <c r="L157" s="241"/>
      <c r="M157" s="242" t="s">
        <v>5</v>
      </c>
      <c r="N157" s="243" t="s">
        <v>40</v>
      </c>
      <c r="O157" s="42"/>
      <c r="P157" s="191">
        <f t="shared" si="1"/>
        <v>0</v>
      </c>
      <c r="Q157" s="191">
        <v>0.00869</v>
      </c>
      <c r="R157" s="191">
        <f t="shared" si="2"/>
        <v>0.07821</v>
      </c>
      <c r="S157" s="191">
        <v>0</v>
      </c>
      <c r="T157" s="192">
        <f t="shared" si="3"/>
        <v>0</v>
      </c>
      <c r="AR157" s="24" t="s">
        <v>180</v>
      </c>
      <c r="AT157" s="24" t="s">
        <v>513</v>
      </c>
      <c r="AU157" s="24" t="s">
        <v>79</v>
      </c>
      <c r="AY157" s="24" t="s">
        <v>161</v>
      </c>
      <c r="BE157" s="193">
        <f t="shared" si="4"/>
        <v>0</v>
      </c>
      <c r="BF157" s="193">
        <f t="shared" si="5"/>
        <v>0</v>
      </c>
      <c r="BG157" s="193">
        <f t="shared" si="6"/>
        <v>0</v>
      </c>
      <c r="BH157" s="193">
        <f t="shared" si="7"/>
        <v>0</v>
      </c>
      <c r="BI157" s="193">
        <f t="shared" si="8"/>
        <v>0</v>
      </c>
      <c r="BJ157" s="24" t="s">
        <v>77</v>
      </c>
      <c r="BK157" s="193">
        <f t="shared" si="9"/>
        <v>0</v>
      </c>
      <c r="BL157" s="24" t="s">
        <v>215</v>
      </c>
      <c r="BM157" s="24" t="s">
        <v>2155</v>
      </c>
    </row>
    <row r="158" spans="2:65" s="1" customFormat="1" ht="22.5" customHeight="1">
      <c r="B158" s="181"/>
      <c r="C158" s="182" t="s">
        <v>1917</v>
      </c>
      <c r="D158" s="182" t="s">
        <v>165</v>
      </c>
      <c r="E158" s="183" t="s">
        <v>2156</v>
      </c>
      <c r="F158" s="184" t="s">
        <v>2157</v>
      </c>
      <c r="G158" s="185" t="s">
        <v>416</v>
      </c>
      <c r="H158" s="186">
        <v>2</v>
      </c>
      <c r="I158" s="187"/>
      <c r="J158" s="188">
        <f t="shared" si="0"/>
        <v>0</v>
      </c>
      <c r="K158" s="184" t="s">
        <v>169</v>
      </c>
      <c r="L158" s="41"/>
      <c r="M158" s="189" t="s">
        <v>5</v>
      </c>
      <c r="N158" s="190" t="s">
        <v>40</v>
      </c>
      <c r="O158" s="42"/>
      <c r="P158" s="191">
        <f t="shared" si="1"/>
        <v>0</v>
      </c>
      <c r="Q158" s="191">
        <v>0.00702</v>
      </c>
      <c r="R158" s="191">
        <f t="shared" si="2"/>
        <v>0.01404</v>
      </c>
      <c r="S158" s="191">
        <v>0</v>
      </c>
      <c r="T158" s="192">
        <f t="shared" si="3"/>
        <v>0</v>
      </c>
      <c r="AR158" s="24" t="s">
        <v>215</v>
      </c>
      <c r="AT158" s="24" t="s">
        <v>165</v>
      </c>
      <c r="AU158" s="24" t="s">
        <v>79</v>
      </c>
      <c r="AY158" s="24" t="s">
        <v>161</v>
      </c>
      <c r="BE158" s="193">
        <f t="shared" si="4"/>
        <v>0</v>
      </c>
      <c r="BF158" s="193">
        <f t="shared" si="5"/>
        <v>0</v>
      </c>
      <c r="BG158" s="193">
        <f t="shared" si="6"/>
        <v>0</v>
      </c>
      <c r="BH158" s="193">
        <f t="shared" si="7"/>
        <v>0</v>
      </c>
      <c r="BI158" s="193">
        <f t="shared" si="8"/>
        <v>0</v>
      </c>
      <c r="BJ158" s="24" t="s">
        <v>77</v>
      </c>
      <c r="BK158" s="193">
        <f t="shared" si="9"/>
        <v>0</v>
      </c>
      <c r="BL158" s="24" t="s">
        <v>215</v>
      </c>
      <c r="BM158" s="24" t="s">
        <v>2158</v>
      </c>
    </row>
    <row r="159" spans="2:65" s="1" customFormat="1" ht="31.5" customHeight="1">
      <c r="B159" s="181"/>
      <c r="C159" s="182" t="s">
        <v>1310</v>
      </c>
      <c r="D159" s="182" t="s">
        <v>165</v>
      </c>
      <c r="E159" s="183" t="s">
        <v>2159</v>
      </c>
      <c r="F159" s="184" t="s">
        <v>2160</v>
      </c>
      <c r="G159" s="185" t="s">
        <v>416</v>
      </c>
      <c r="H159" s="186">
        <v>2</v>
      </c>
      <c r="I159" s="187"/>
      <c r="J159" s="188">
        <f t="shared" si="0"/>
        <v>0</v>
      </c>
      <c r="K159" s="184" t="s">
        <v>169</v>
      </c>
      <c r="L159" s="41"/>
      <c r="M159" s="189" t="s">
        <v>5</v>
      </c>
      <c r="N159" s="190" t="s">
        <v>40</v>
      </c>
      <c r="O159" s="42"/>
      <c r="P159" s="191">
        <f t="shared" si="1"/>
        <v>0</v>
      </c>
      <c r="Q159" s="191">
        <v>1.92726</v>
      </c>
      <c r="R159" s="191">
        <f t="shared" si="2"/>
        <v>3.85452</v>
      </c>
      <c r="S159" s="191">
        <v>0</v>
      </c>
      <c r="T159" s="192">
        <f t="shared" si="3"/>
        <v>0</v>
      </c>
      <c r="AR159" s="24" t="s">
        <v>215</v>
      </c>
      <c r="AT159" s="24" t="s">
        <v>165</v>
      </c>
      <c r="AU159" s="24" t="s">
        <v>79</v>
      </c>
      <c r="AY159" s="24" t="s">
        <v>161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24" t="s">
        <v>77</v>
      </c>
      <c r="BK159" s="193">
        <f t="shared" si="9"/>
        <v>0</v>
      </c>
      <c r="BL159" s="24" t="s">
        <v>215</v>
      </c>
      <c r="BM159" s="24" t="s">
        <v>2161</v>
      </c>
    </row>
    <row r="160" spans="2:65" s="1" customFormat="1" ht="22.5" customHeight="1">
      <c r="B160" s="181"/>
      <c r="C160" s="234" t="s">
        <v>1315</v>
      </c>
      <c r="D160" s="234" t="s">
        <v>513</v>
      </c>
      <c r="E160" s="235" t="s">
        <v>2162</v>
      </c>
      <c r="F160" s="236" t="s">
        <v>2163</v>
      </c>
      <c r="G160" s="237" t="s">
        <v>416</v>
      </c>
      <c r="H160" s="238">
        <v>8</v>
      </c>
      <c r="I160" s="239"/>
      <c r="J160" s="240">
        <f t="shared" si="0"/>
        <v>0</v>
      </c>
      <c r="K160" s="236" t="s">
        <v>169</v>
      </c>
      <c r="L160" s="241"/>
      <c r="M160" s="242" t="s">
        <v>5</v>
      </c>
      <c r="N160" s="243" t="s">
        <v>40</v>
      </c>
      <c r="O160" s="42"/>
      <c r="P160" s="191">
        <f t="shared" si="1"/>
        <v>0</v>
      </c>
      <c r="Q160" s="191">
        <v>0.185</v>
      </c>
      <c r="R160" s="191">
        <f t="shared" si="2"/>
        <v>1.48</v>
      </c>
      <c r="S160" s="191">
        <v>0</v>
      </c>
      <c r="T160" s="192">
        <f t="shared" si="3"/>
        <v>0</v>
      </c>
      <c r="AR160" s="24" t="s">
        <v>180</v>
      </c>
      <c r="AT160" s="24" t="s">
        <v>513</v>
      </c>
      <c r="AU160" s="24" t="s">
        <v>79</v>
      </c>
      <c r="AY160" s="24" t="s">
        <v>161</v>
      </c>
      <c r="BE160" s="193">
        <f t="shared" si="4"/>
        <v>0</v>
      </c>
      <c r="BF160" s="193">
        <f t="shared" si="5"/>
        <v>0</v>
      </c>
      <c r="BG160" s="193">
        <f t="shared" si="6"/>
        <v>0</v>
      </c>
      <c r="BH160" s="193">
        <f t="shared" si="7"/>
        <v>0</v>
      </c>
      <c r="BI160" s="193">
        <f t="shared" si="8"/>
        <v>0</v>
      </c>
      <c r="BJ160" s="24" t="s">
        <v>77</v>
      </c>
      <c r="BK160" s="193">
        <f t="shared" si="9"/>
        <v>0</v>
      </c>
      <c r="BL160" s="24" t="s">
        <v>215</v>
      </c>
      <c r="BM160" s="24" t="s">
        <v>2164</v>
      </c>
    </row>
    <row r="161" spans="2:65" s="1" customFormat="1" ht="22.5" customHeight="1">
      <c r="B161" s="181"/>
      <c r="C161" s="234" t="s">
        <v>1705</v>
      </c>
      <c r="D161" s="234" t="s">
        <v>513</v>
      </c>
      <c r="E161" s="235" t="s">
        <v>2165</v>
      </c>
      <c r="F161" s="236" t="s">
        <v>2166</v>
      </c>
      <c r="G161" s="237" t="s">
        <v>416</v>
      </c>
      <c r="H161" s="238">
        <v>2</v>
      </c>
      <c r="I161" s="239"/>
      <c r="J161" s="240">
        <f t="shared" si="0"/>
        <v>0</v>
      </c>
      <c r="K161" s="236" t="s">
        <v>169</v>
      </c>
      <c r="L161" s="241"/>
      <c r="M161" s="242" t="s">
        <v>5</v>
      </c>
      <c r="N161" s="243" t="s">
        <v>40</v>
      </c>
      <c r="O161" s="42"/>
      <c r="P161" s="191">
        <f t="shared" si="1"/>
        <v>0</v>
      </c>
      <c r="Q161" s="191">
        <v>0.548</v>
      </c>
      <c r="R161" s="191">
        <f t="shared" si="2"/>
        <v>1.096</v>
      </c>
      <c r="S161" s="191">
        <v>0</v>
      </c>
      <c r="T161" s="192">
        <f t="shared" si="3"/>
        <v>0</v>
      </c>
      <c r="AR161" s="24" t="s">
        <v>180</v>
      </c>
      <c r="AT161" s="24" t="s">
        <v>513</v>
      </c>
      <c r="AU161" s="24" t="s">
        <v>79</v>
      </c>
      <c r="AY161" s="24" t="s">
        <v>161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24" t="s">
        <v>77</v>
      </c>
      <c r="BK161" s="193">
        <f t="shared" si="9"/>
        <v>0</v>
      </c>
      <c r="BL161" s="24" t="s">
        <v>215</v>
      </c>
      <c r="BM161" s="24" t="s">
        <v>2167</v>
      </c>
    </row>
    <row r="162" spans="2:65" s="1" customFormat="1" ht="22.5" customHeight="1">
      <c r="B162" s="181"/>
      <c r="C162" s="234" t="s">
        <v>1713</v>
      </c>
      <c r="D162" s="234" t="s">
        <v>513</v>
      </c>
      <c r="E162" s="235" t="s">
        <v>2168</v>
      </c>
      <c r="F162" s="236" t="s">
        <v>2169</v>
      </c>
      <c r="G162" s="237" t="s">
        <v>416</v>
      </c>
      <c r="H162" s="238">
        <v>2</v>
      </c>
      <c r="I162" s="239"/>
      <c r="J162" s="240">
        <f t="shared" si="0"/>
        <v>0</v>
      </c>
      <c r="K162" s="236" t="s">
        <v>5</v>
      </c>
      <c r="L162" s="241"/>
      <c r="M162" s="242" t="s">
        <v>5</v>
      </c>
      <c r="N162" s="243" t="s">
        <v>40</v>
      </c>
      <c r="O162" s="42"/>
      <c r="P162" s="191">
        <f t="shared" si="1"/>
        <v>0</v>
      </c>
      <c r="Q162" s="191">
        <v>2.1</v>
      </c>
      <c r="R162" s="191">
        <f t="shared" si="2"/>
        <v>4.2</v>
      </c>
      <c r="S162" s="191">
        <v>0</v>
      </c>
      <c r="T162" s="192">
        <f t="shared" si="3"/>
        <v>0</v>
      </c>
      <c r="AR162" s="24" t="s">
        <v>180</v>
      </c>
      <c r="AT162" s="24" t="s">
        <v>513</v>
      </c>
      <c r="AU162" s="24" t="s">
        <v>79</v>
      </c>
      <c r="AY162" s="24" t="s">
        <v>161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24" t="s">
        <v>77</v>
      </c>
      <c r="BK162" s="193">
        <f t="shared" si="9"/>
        <v>0</v>
      </c>
      <c r="BL162" s="24" t="s">
        <v>215</v>
      </c>
      <c r="BM162" s="24" t="s">
        <v>2170</v>
      </c>
    </row>
    <row r="163" spans="2:65" s="1" customFormat="1" ht="22.5" customHeight="1">
      <c r="B163" s="181"/>
      <c r="C163" s="234" t="s">
        <v>1718</v>
      </c>
      <c r="D163" s="234" t="s">
        <v>513</v>
      </c>
      <c r="E163" s="235" t="s">
        <v>2171</v>
      </c>
      <c r="F163" s="236" t="s">
        <v>2172</v>
      </c>
      <c r="G163" s="237" t="s">
        <v>251</v>
      </c>
      <c r="H163" s="238">
        <v>14</v>
      </c>
      <c r="I163" s="239"/>
      <c r="J163" s="240">
        <f t="shared" si="0"/>
        <v>0</v>
      </c>
      <c r="K163" s="236" t="s">
        <v>169</v>
      </c>
      <c r="L163" s="241"/>
      <c r="M163" s="242" t="s">
        <v>5</v>
      </c>
      <c r="N163" s="243" t="s">
        <v>40</v>
      </c>
      <c r="O163" s="42"/>
      <c r="P163" s="191">
        <f t="shared" si="1"/>
        <v>0</v>
      </c>
      <c r="Q163" s="191">
        <v>1</v>
      </c>
      <c r="R163" s="191">
        <f t="shared" si="2"/>
        <v>14</v>
      </c>
      <c r="S163" s="191">
        <v>0</v>
      </c>
      <c r="T163" s="192">
        <f t="shared" si="3"/>
        <v>0</v>
      </c>
      <c r="AR163" s="24" t="s">
        <v>180</v>
      </c>
      <c r="AT163" s="24" t="s">
        <v>513</v>
      </c>
      <c r="AU163" s="24" t="s">
        <v>79</v>
      </c>
      <c r="AY163" s="24" t="s">
        <v>161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24" t="s">
        <v>77</v>
      </c>
      <c r="BK163" s="193">
        <f t="shared" si="9"/>
        <v>0</v>
      </c>
      <c r="BL163" s="24" t="s">
        <v>215</v>
      </c>
      <c r="BM163" s="24" t="s">
        <v>2173</v>
      </c>
    </row>
    <row r="164" spans="2:65" s="1" customFormat="1" ht="22.5" customHeight="1">
      <c r="B164" s="181"/>
      <c r="C164" s="182" t="s">
        <v>1722</v>
      </c>
      <c r="D164" s="182" t="s">
        <v>165</v>
      </c>
      <c r="E164" s="183" t="s">
        <v>2174</v>
      </c>
      <c r="F164" s="184" t="s">
        <v>2175</v>
      </c>
      <c r="G164" s="185" t="s">
        <v>416</v>
      </c>
      <c r="H164" s="186">
        <v>3</v>
      </c>
      <c r="I164" s="187"/>
      <c r="J164" s="188">
        <f t="shared" si="0"/>
        <v>0</v>
      </c>
      <c r="K164" s="184" t="s">
        <v>169</v>
      </c>
      <c r="L164" s="41"/>
      <c r="M164" s="189" t="s">
        <v>5</v>
      </c>
      <c r="N164" s="190" t="s">
        <v>40</v>
      </c>
      <c r="O164" s="42"/>
      <c r="P164" s="191">
        <f t="shared" si="1"/>
        <v>0</v>
      </c>
      <c r="Q164" s="191">
        <v>0.04279</v>
      </c>
      <c r="R164" s="191">
        <f t="shared" si="2"/>
        <v>0.12837</v>
      </c>
      <c r="S164" s="191">
        <v>0</v>
      </c>
      <c r="T164" s="192">
        <f t="shared" si="3"/>
        <v>0</v>
      </c>
      <c r="AR164" s="24" t="s">
        <v>215</v>
      </c>
      <c r="AT164" s="24" t="s">
        <v>165</v>
      </c>
      <c r="AU164" s="24" t="s">
        <v>79</v>
      </c>
      <c r="AY164" s="24" t="s">
        <v>161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24" t="s">
        <v>77</v>
      </c>
      <c r="BK164" s="193">
        <f t="shared" si="9"/>
        <v>0</v>
      </c>
      <c r="BL164" s="24" t="s">
        <v>215</v>
      </c>
      <c r="BM164" s="24" t="s">
        <v>2176</v>
      </c>
    </row>
    <row r="165" spans="2:65" s="1" customFormat="1" ht="22.5" customHeight="1">
      <c r="B165" s="181"/>
      <c r="C165" s="182" t="s">
        <v>1727</v>
      </c>
      <c r="D165" s="182" t="s">
        <v>165</v>
      </c>
      <c r="E165" s="183" t="s">
        <v>2156</v>
      </c>
      <c r="F165" s="184" t="s">
        <v>2157</v>
      </c>
      <c r="G165" s="185" t="s">
        <v>416</v>
      </c>
      <c r="H165" s="186">
        <v>4</v>
      </c>
      <c r="I165" s="187"/>
      <c r="J165" s="188">
        <f t="shared" si="0"/>
        <v>0</v>
      </c>
      <c r="K165" s="184" t="s">
        <v>169</v>
      </c>
      <c r="L165" s="41"/>
      <c r="M165" s="189" t="s">
        <v>5</v>
      </c>
      <c r="N165" s="190" t="s">
        <v>40</v>
      </c>
      <c r="O165" s="42"/>
      <c r="P165" s="191">
        <f t="shared" si="1"/>
        <v>0</v>
      </c>
      <c r="Q165" s="191">
        <v>0.00702</v>
      </c>
      <c r="R165" s="191">
        <f t="shared" si="2"/>
        <v>0.02808</v>
      </c>
      <c r="S165" s="191">
        <v>0</v>
      </c>
      <c r="T165" s="192">
        <f t="shared" si="3"/>
        <v>0</v>
      </c>
      <c r="AR165" s="24" t="s">
        <v>215</v>
      </c>
      <c r="AT165" s="24" t="s">
        <v>165</v>
      </c>
      <c r="AU165" s="24" t="s">
        <v>79</v>
      </c>
      <c r="AY165" s="24" t="s">
        <v>161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24" t="s">
        <v>77</v>
      </c>
      <c r="BK165" s="193">
        <f t="shared" si="9"/>
        <v>0</v>
      </c>
      <c r="BL165" s="24" t="s">
        <v>215</v>
      </c>
      <c r="BM165" s="24" t="s">
        <v>2177</v>
      </c>
    </row>
    <row r="166" spans="2:65" s="1" customFormat="1" ht="22.5" customHeight="1">
      <c r="B166" s="181"/>
      <c r="C166" s="234" t="s">
        <v>1733</v>
      </c>
      <c r="D166" s="234" t="s">
        <v>513</v>
      </c>
      <c r="E166" s="235" t="s">
        <v>2178</v>
      </c>
      <c r="F166" s="236" t="s">
        <v>2179</v>
      </c>
      <c r="G166" s="237" t="s">
        <v>416</v>
      </c>
      <c r="H166" s="238">
        <v>2</v>
      </c>
      <c r="I166" s="239"/>
      <c r="J166" s="240">
        <f t="shared" si="0"/>
        <v>0</v>
      </c>
      <c r="K166" s="236" t="s">
        <v>169</v>
      </c>
      <c r="L166" s="241"/>
      <c r="M166" s="242" t="s">
        <v>5</v>
      </c>
      <c r="N166" s="243" t="s">
        <v>40</v>
      </c>
      <c r="O166" s="42"/>
      <c r="P166" s="191">
        <f t="shared" si="1"/>
        <v>0</v>
      </c>
      <c r="Q166" s="191">
        <v>0.118</v>
      </c>
      <c r="R166" s="191">
        <f t="shared" si="2"/>
        <v>0.236</v>
      </c>
      <c r="S166" s="191">
        <v>0</v>
      </c>
      <c r="T166" s="192">
        <f t="shared" si="3"/>
        <v>0</v>
      </c>
      <c r="AR166" s="24" t="s">
        <v>180</v>
      </c>
      <c r="AT166" s="24" t="s">
        <v>513</v>
      </c>
      <c r="AU166" s="24" t="s">
        <v>79</v>
      </c>
      <c r="AY166" s="24" t="s">
        <v>161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24" t="s">
        <v>77</v>
      </c>
      <c r="BK166" s="193">
        <f t="shared" si="9"/>
        <v>0</v>
      </c>
      <c r="BL166" s="24" t="s">
        <v>215</v>
      </c>
      <c r="BM166" s="24" t="s">
        <v>2180</v>
      </c>
    </row>
    <row r="167" spans="2:65" s="1" customFormat="1" ht="22.5" customHeight="1">
      <c r="B167" s="181"/>
      <c r="C167" s="234" t="s">
        <v>1739</v>
      </c>
      <c r="D167" s="234" t="s">
        <v>513</v>
      </c>
      <c r="E167" s="235" t="s">
        <v>2181</v>
      </c>
      <c r="F167" s="236" t="s">
        <v>2182</v>
      </c>
      <c r="G167" s="237" t="s">
        <v>416</v>
      </c>
      <c r="H167" s="238">
        <v>3</v>
      </c>
      <c r="I167" s="239"/>
      <c r="J167" s="240">
        <f t="shared" si="0"/>
        <v>0</v>
      </c>
      <c r="K167" s="236" t="s">
        <v>5</v>
      </c>
      <c r="L167" s="241"/>
      <c r="M167" s="242" t="s">
        <v>5</v>
      </c>
      <c r="N167" s="243" t="s">
        <v>40</v>
      </c>
      <c r="O167" s="42"/>
      <c r="P167" s="191">
        <f t="shared" si="1"/>
        <v>0</v>
      </c>
      <c r="Q167" s="191">
        <v>0.015</v>
      </c>
      <c r="R167" s="191">
        <f t="shared" si="2"/>
        <v>0.045</v>
      </c>
      <c r="S167" s="191">
        <v>0</v>
      </c>
      <c r="T167" s="192">
        <f t="shared" si="3"/>
        <v>0</v>
      </c>
      <c r="AR167" s="24" t="s">
        <v>180</v>
      </c>
      <c r="AT167" s="24" t="s">
        <v>513</v>
      </c>
      <c r="AU167" s="24" t="s">
        <v>79</v>
      </c>
      <c r="AY167" s="24" t="s">
        <v>161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24" t="s">
        <v>77</v>
      </c>
      <c r="BK167" s="193">
        <f t="shared" si="9"/>
        <v>0</v>
      </c>
      <c r="BL167" s="24" t="s">
        <v>215</v>
      </c>
      <c r="BM167" s="24" t="s">
        <v>2183</v>
      </c>
    </row>
    <row r="168" spans="2:47" s="1" customFormat="1" ht="27">
      <c r="B168" s="41"/>
      <c r="D168" s="199" t="s">
        <v>623</v>
      </c>
      <c r="F168" s="247" t="s">
        <v>2184</v>
      </c>
      <c r="I168" s="245"/>
      <c r="L168" s="41"/>
      <c r="M168" s="246"/>
      <c r="N168" s="42"/>
      <c r="O168" s="42"/>
      <c r="P168" s="42"/>
      <c r="Q168" s="42"/>
      <c r="R168" s="42"/>
      <c r="S168" s="42"/>
      <c r="T168" s="70"/>
      <c r="AT168" s="24" t="s">
        <v>623</v>
      </c>
      <c r="AU168" s="24" t="s">
        <v>79</v>
      </c>
    </row>
    <row r="169" spans="2:63" s="11" customFormat="1" ht="29.85" customHeight="1">
      <c r="B169" s="167"/>
      <c r="D169" s="178" t="s">
        <v>68</v>
      </c>
      <c r="E169" s="179" t="s">
        <v>184</v>
      </c>
      <c r="F169" s="179" t="s">
        <v>228</v>
      </c>
      <c r="I169" s="170"/>
      <c r="J169" s="180">
        <f>BK169</f>
        <v>0</v>
      </c>
      <c r="L169" s="167"/>
      <c r="M169" s="172"/>
      <c r="N169" s="173"/>
      <c r="O169" s="173"/>
      <c r="P169" s="174">
        <f>SUM(P170:P177)</f>
        <v>0</v>
      </c>
      <c r="Q169" s="173"/>
      <c r="R169" s="174">
        <f>SUM(R170:R177)</f>
        <v>0</v>
      </c>
      <c r="S169" s="173"/>
      <c r="T169" s="175">
        <f>SUM(T170:T177)</f>
        <v>1.409</v>
      </c>
      <c r="AR169" s="168" t="s">
        <v>77</v>
      </c>
      <c r="AT169" s="176" t="s">
        <v>68</v>
      </c>
      <c r="AU169" s="176" t="s">
        <v>77</v>
      </c>
      <c r="AY169" s="168" t="s">
        <v>161</v>
      </c>
      <c r="BK169" s="177">
        <f>SUM(BK170:BK177)</f>
        <v>0</v>
      </c>
    </row>
    <row r="170" spans="2:65" s="1" customFormat="1" ht="22.5" customHeight="1">
      <c r="B170" s="181"/>
      <c r="C170" s="182" t="s">
        <v>930</v>
      </c>
      <c r="D170" s="182" t="s">
        <v>165</v>
      </c>
      <c r="E170" s="183" t="s">
        <v>229</v>
      </c>
      <c r="F170" s="184" t="s">
        <v>230</v>
      </c>
      <c r="G170" s="185" t="s">
        <v>231</v>
      </c>
      <c r="H170" s="186">
        <v>30</v>
      </c>
      <c r="I170" s="187"/>
      <c r="J170" s="188">
        <f>ROUND(I170*H170,2)</f>
        <v>0</v>
      </c>
      <c r="K170" s="184" t="s">
        <v>169</v>
      </c>
      <c r="L170" s="41"/>
      <c r="M170" s="189" t="s">
        <v>5</v>
      </c>
      <c r="N170" s="190" t="s">
        <v>40</v>
      </c>
      <c r="O170" s="42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24" t="s">
        <v>215</v>
      </c>
      <c r="AT170" s="24" t="s">
        <v>165</v>
      </c>
      <c r="AU170" s="24" t="s">
        <v>79</v>
      </c>
      <c r="AY170" s="24" t="s">
        <v>161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4" t="s">
        <v>77</v>
      </c>
      <c r="BK170" s="193">
        <f>ROUND(I170*H170,2)</f>
        <v>0</v>
      </c>
      <c r="BL170" s="24" t="s">
        <v>215</v>
      </c>
      <c r="BM170" s="24" t="s">
        <v>2185</v>
      </c>
    </row>
    <row r="171" spans="2:51" s="12" customFormat="1" ht="13.5">
      <c r="B171" s="198"/>
      <c r="D171" s="208" t="s">
        <v>217</v>
      </c>
      <c r="E171" s="217" t="s">
        <v>5</v>
      </c>
      <c r="F171" s="218" t="s">
        <v>2186</v>
      </c>
      <c r="H171" s="219">
        <v>30</v>
      </c>
      <c r="I171" s="203"/>
      <c r="L171" s="198"/>
      <c r="M171" s="204"/>
      <c r="N171" s="205"/>
      <c r="O171" s="205"/>
      <c r="P171" s="205"/>
      <c r="Q171" s="205"/>
      <c r="R171" s="205"/>
      <c r="S171" s="205"/>
      <c r="T171" s="206"/>
      <c r="AT171" s="200" t="s">
        <v>217</v>
      </c>
      <c r="AU171" s="200" t="s">
        <v>79</v>
      </c>
      <c r="AV171" s="12" t="s">
        <v>79</v>
      </c>
      <c r="AW171" s="12" t="s">
        <v>33</v>
      </c>
      <c r="AX171" s="12" t="s">
        <v>77</v>
      </c>
      <c r="AY171" s="200" t="s">
        <v>161</v>
      </c>
    </row>
    <row r="172" spans="2:65" s="1" customFormat="1" ht="31.5" customHeight="1">
      <c r="B172" s="181"/>
      <c r="C172" s="182" t="s">
        <v>934</v>
      </c>
      <c r="D172" s="182" t="s">
        <v>165</v>
      </c>
      <c r="E172" s="183" t="s">
        <v>2187</v>
      </c>
      <c r="F172" s="184" t="s">
        <v>2188</v>
      </c>
      <c r="G172" s="185" t="s">
        <v>236</v>
      </c>
      <c r="H172" s="186">
        <v>0.45</v>
      </c>
      <c r="I172" s="187"/>
      <c r="J172" s="188">
        <f>ROUND(I172*H172,2)</f>
        <v>0</v>
      </c>
      <c r="K172" s="184" t="s">
        <v>169</v>
      </c>
      <c r="L172" s="41"/>
      <c r="M172" s="189" t="s">
        <v>5</v>
      </c>
      <c r="N172" s="190" t="s">
        <v>40</v>
      </c>
      <c r="O172" s="42"/>
      <c r="P172" s="191">
        <f>O172*H172</f>
        <v>0</v>
      </c>
      <c r="Q172" s="191">
        <v>0</v>
      </c>
      <c r="R172" s="191">
        <f>Q172*H172</f>
        <v>0</v>
      </c>
      <c r="S172" s="191">
        <v>2.2</v>
      </c>
      <c r="T172" s="192">
        <f>S172*H172</f>
        <v>0.9900000000000001</v>
      </c>
      <c r="AR172" s="24" t="s">
        <v>215</v>
      </c>
      <c r="AT172" s="24" t="s">
        <v>165</v>
      </c>
      <c r="AU172" s="24" t="s">
        <v>79</v>
      </c>
      <c r="AY172" s="24" t="s">
        <v>161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77</v>
      </c>
      <c r="BK172" s="193">
        <f>ROUND(I172*H172,2)</f>
        <v>0</v>
      </c>
      <c r="BL172" s="24" t="s">
        <v>215</v>
      </c>
      <c r="BM172" s="24" t="s">
        <v>2189</v>
      </c>
    </row>
    <row r="173" spans="2:51" s="12" customFormat="1" ht="13.5">
      <c r="B173" s="198"/>
      <c r="D173" s="208" t="s">
        <v>217</v>
      </c>
      <c r="E173" s="217" t="s">
        <v>5</v>
      </c>
      <c r="F173" s="218" t="s">
        <v>2190</v>
      </c>
      <c r="H173" s="219">
        <v>0.45</v>
      </c>
      <c r="I173" s="203"/>
      <c r="L173" s="198"/>
      <c r="M173" s="204"/>
      <c r="N173" s="205"/>
      <c r="O173" s="205"/>
      <c r="P173" s="205"/>
      <c r="Q173" s="205"/>
      <c r="R173" s="205"/>
      <c r="S173" s="205"/>
      <c r="T173" s="206"/>
      <c r="AT173" s="200" t="s">
        <v>217</v>
      </c>
      <c r="AU173" s="200" t="s">
        <v>79</v>
      </c>
      <c r="AV173" s="12" t="s">
        <v>79</v>
      </c>
      <c r="AW173" s="12" t="s">
        <v>33</v>
      </c>
      <c r="AX173" s="12" t="s">
        <v>77</v>
      </c>
      <c r="AY173" s="200" t="s">
        <v>161</v>
      </c>
    </row>
    <row r="174" spans="2:65" s="1" customFormat="1" ht="31.5" customHeight="1">
      <c r="B174" s="181"/>
      <c r="C174" s="182" t="s">
        <v>948</v>
      </c>
      <c r="D174" s="182" t="s">
        <v>165</v>
      </c>
      <c r="E174" s="183" t="s">
        <v>2191</v>
      </c>
      <c r="F174" s="184" t="s">
        <v>2192</v>
      </c>
      <c r="G174" s="185" t="s">
        <v>214</v>
      </c>
      <c r="H174" s="186">
        <v>3</v>
      </c>
      <c r="I174" s="187"/>
      <c r="J174" s="188">
        <f>ROUND(I174*H174,2)</f>
        <v>0</v>
      </c>
      <c r="K174" s="184" t="s">
        <v>169</v>
      </c>
      <c r="L174" s="41"/>
      <c r="M174" s="189" t="s">
        <v>5</v>
      </c>
      <c r="N174" s="190" t="s">
        <v>40</v>
      </c>
      <c r="O174" s="42"/>
      <c r="P174" s="191">
        <f>O174*H174</f>
        <v>0</v>
      </c>
      <c r="Q174" s="191">
        <v>0</v>
      </c>
      <c r="R174" s="191">
        <f>Q174*H174</f>
        <v>0</v>
      </c>
      <c r="S174" s="191">
        <v>0.059</v>
      </c>
      <c r="T174" s="192">
        <f>S174*H174</f>
        <v>0.177</v>
      </c>
      <c r="AR174" s="24" t="s">
        <v>215</v>
      </c>
      <c r="AT174" s="24" t="s">
        <v>165</v>
      </c>
      <c r="AU174" s="24" t="s">
        <v>79</v>
      </c>
      <c r="AY174" s="24" t="s">
        <v>161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4" t="s">
        <v>77</v>
      </c>
      <c r="BK174" s="193">
        <f>ROUND(I174*H174,2)</f>
        <v>0</v>
      </c>
      <c r="BL174" s="24" t="s">
        <v>215</v>
      </c>
      <c r="BM174" s="24" t="s">
        <v>2193</v>
      </c>
    </row>
    <row r="175" spans="2:51" s="12" customFormat="1" ht="13.5">
      <c r="B175" s="198"/>
      <c r="D175" s="208" t="s">
        <v>217</v>
      </c>
      <c r="E175" s="217" t="s">
        <v>5</v>
      </c>
      <c r="F175" s="218" t="s">
        <v>2194</v>
      </c>
      <c r="H175" s="219">
        <v>3</v>
      </c>
      <c r="I175" s="203"/>
      <c r="L175" s="198"/>
      <c r="M175" s="204"/>
      <c r="N175" s="205"/>
      <c r="O175" s="205"/>
      <c r="P175" s="205"/>
      <c r="Q175" s="205"/>
      <c r="R175" s="205"/>
      <c r="S175" s="205"/>
      <c r="T175" s="206"/>
      <c r="AT175" s="200" t="s">
        <v>217</v>
      </c>
      <c r="AU175" s="200" t="s">
        <v>79</v>
      </c>
      <c r="AV175" s="12" t="s">
        <v>79</v>
      </c>
      <c r="AW175" s="12" t="s">
        <v>33</v>
      </c>
      <c r="AX175" s="12" t="s">
        <v>77</v>
      </c>
      <c r="AY175" s="200" t="s">
        <v>161</v>
      </c>
    </row>
    <row r="176" spans="2:65" s="1" customFormat="1" ht="22.5" customHeight="1">
      <c r="B176" s="181"/>
      <c r="C176" s="182" t="s">
        <v>955</v>
      </c>
      <c r="D176" s="182" t="s">
        <v>165</v>
      </c>
      <c r="E176" s="183" t="s">
        <v>2195</v>
      </c>
      <c r="F176" s="184" t="s">
        <v>2196</v>
      </c>
      <c r="G176" s="185" t="s">
        <v>236</v>
      </c>
      <c r="H176" s="186">
        <v>0.11</v>
      </c>
      <c r="I176" s="187"/>
      <c r="J176" s="188">
        <f>ROUND(I176*H176,2)</f>
        <v>0</v>
      </c>
      <c r="K176" s="184" t="s">
        <v>169</v>
      </c>
      <c r="L176" s="41"/>
      <c r="M176" s="189" t="s">
        <v>5</v>
      </c>
      <c r="N176" s="190" t="s">
        <v>40</v>
      </c>
      <c r="O176" s="42"/>
      <c r="P176" s="191">
        <f>O176*H176</f>
        <v>0</v>
      </c>
      <c r="Q176" s="191">
        <v>0</v>
      </c>
      <c r="R176" s="191">
        <f>Q176*H176</f>
        <v>0</v>
      </c>
      <c r="S176" s="191">
        <v>2.2</v>
      </c>
      <c r="T176" s="192">
        <f>S176*H176</f>
        <v>0.24200000000000002</v>
      </c>
      <c r="AR176" s="24" t="s">
        <v>215</v>
      </c>
      <c r="AT176" s="24" t="s">
        <v>165</v>
      </c>
      <c r="AU176" s="24" t="s">
        <v>79</v>
      </c>
      <c r="AY176" s="24" t="s">
        <v>161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4" t="s">
        <v>77</v>
      </c>
      <c r="BK176" s="193">
        <f>ROUND(I176*H176,2)</f>
        <v>0</v>
      </c>
      <c r="BL176" s="24" t="s">
        <v>215</v>
      </c>
      <c r="BM176" s="24" t="s">
        <v>2197</v>
      </c>
    </row>
    <row r="177" spans="2:51" s="12" customFormat="1" ht="13.5">
      <c r="B177" s="198"/>
      <c r="D177" s="199" t="s">
        <v>217</v>
      </c>
      <c r="E177" s="200" t="s">
        <v>5</v>
      </c>
      <c r="F177" s="201" t="s">
        <v>2198</v>
      </c>
      <c r="H177" s="202">
        <v>0.11</v>
      </c>
      <c r="I177" s="203"/>
      <c r="L177" s="198"/>
      <c r="M177" s="204"/>
      <c r="N177" s="205"/>
      <c r="O177" s="205"/>
      <c r="P177" s="205"/>
      <c r="Q177" s="205"/>
      <c r="R177" s="205"/>
      <c r="S177" s="205"/>
      <c r="T177" s="206"/>
      <c r="AT177" s="200" t="s">
        <v>217</v>
      </c>
      <c r="AU177" s="200" t="s">
        <v>79</v>
      </c>
      <c r="AV177" s="12" t="s">
        <v>79</v>
      </c>
      <c r="AW177" s="12" t="s">
        <v>33</v>
      </c>
      <c r="AX177" s="12" t="s">
        <v>77</v>
      </c>
      <c r="AY177" s="200" t="s">
        <v>161</v>
      </c>
    </row>
    <row r="178" spans="2:63" s="11" customFormat="1" ht="29.85" customHeight="1">
      <c r="B178" s="167"/>
      <c r="D178" s="178" t="s">
        <v>68</v>
      </c>
      <c r="E178" s="179" t="s">
        <v>247</v>
      </c>
      <c r="F178" s="179" t="s">
        <v>248</v>
      </c>
      <c r="I178" s="170"/>
      <c r="J178" s="180">
        <f>BK178</f>
        <v>0</v>
      </c>
      <c r="L178" s="167"/>
      <c r="M178" s="172"/>
      <c r="N178" s="173"/>
      <c r="O178" s="173"/>
      <c r="P178" s="174">
        <f>SUM(P179:P182)</f>
        <v>0</v>
      </c>
      <c r="Q178" s="173"/>
      <c r="R178" s="174">
        <f>SUM(R179:R182)</f>
        <v>0</v>
      </c>
      <c r="S178" s="173"/>
      <c r="T178" s="175">
        <f>SUM(T179:T182)</f>
        <v>0</v>
      </c>
      <c r="AR178" s="168" t="s">
        <v>77</v>
      </c>
      <c r="AT178" s="176" t="s">
        <v>68</v>
      </c>
      <c r="AU178" s="176" t="s">
        <v>77</v>
      </c>
      <c r="AY178" s="168" t="s">
        <v>161</v>
      </c>
      <c r="BK178" s="177">
        <f>SUM(BK179:BK182)</f>
        <v>0</v>
      </c>
    </row>
    <row r="179" spans="2:65" s="1" customFormat="1" ht="31.5" customHeight="1">
      <c r="B179" s="181"/>
      <c r="C179" s="182" t="s">
        <v>526</v>
      </c>
      <c r="D179" s="182" t="s">
        <v>165</v>
      </c>
      <c r="E179" s="183" t="s">
        <v>249</v>
      </c>
      <c r="F179" s="184" t="s">
        <v>250</v>
      </c>
      <c r="G179" s="185" t="s">
        <v>251</v>
      </c>
      <c r="H179" s="186">
        <v>13.04</v>
      </c>
      <c r="I179" s="187"/>
      <c r="J179" s="188">
        <f>ROUND(I179*H179,2)</f>
        <v>0</v>
      </c>
      <c r="K179" s="184" t="s">
        <v>169</v>
      </c>
      <c r="L179" s="41"/>
      <c r="M179" s="189" t="s">
        <v>5</v>
      </c>
      <c r="N179" s="190" t="s">
        <v>40</v>
      </c>
      <c r="O179" s="42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24" t="s">
        <v>215</v>
      </c>
      <c r="AT179" s="24" t="s">
        <v>165</v>
      </c>
      <c r="AU179" s="24" t="s">
        <v>79</v>
      </c>
      <c r="AY179" s="24" t="s">
        <v>161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4" t="s">
        <v>77</v>
      </c>
      <c r="BK179" s="193">
        <f>ROUND(I179*H179,2)</f>
        <v>0</v>
      </c>
      <c r="BL179" s="24" t="s">
        <v>215</v>
      </c>
      <c r="BM179" s="24" t="s">
        <v>2199</v>
      </c>
    </row>
    <row r="180" spans="2:65" s="1" customFormat="1" ht="22.5" customHeight="1">
      <c r="B180" s="181"/>
      <c r="C180" s="182" t="s">
        <v>601</v>
      </c>
      <c r="D180" s="182" t="s">
        <v>165</v>
      </c>
      <c r="E180" s="183" t="s">
        <v>254</v>
      </c>
      <c r="F180" s="184" t="s">
        <v>255</v>
      </c>
      <c r="G180" s="185" t="s">
        <v>251</v>
      </c>
      <c r="H180" s="186">
        <v>13.04</v>
      </c>
      <c r="I180" s="187"/>
      <c r="J180" s="188">
        <f>ROUND(I180*H180,2)</f>
        <v>0</v>
      </c>
      <c r="K180" s="184" t="s">
        <v>169</v>
      </c>
      <c r="L180" s="41"/>
      <c r="M180" s="189" t="s">
        <v>5</v>
      </c>
      <c r="N180" s="190" t="s">
        <v>40</v>
      </c>
      <c r="O180" s="42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AR180" s="24" t="s">
        <v>215</v>
      </c>
      <c r="AT180" s="24" t="s">
        <v>165</v>
      </c>
      <c r="AU180" s="24" t="s">
        <v>79</v>
      </c>
      <c r="AY180" s="24" t="s">
        <v>161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4" t="s">
        <v>77</v>
      </c>
      <c r="BK180" s="193">
        <f>ROUND(I180*H180,2)</f>
        <v>0</v>
      </c>
      <c r="BL180" s="24" t="s">
        <v>215</v>
      </c>
      <c r="BM180" s="24" t="s">
        <v>2200</v>
      </c>
    </row>
    <row r="181" spans="2:65" s="1" customFormat="1" ht="22.5" customHeight="1">
      <c r="B181" s="181"/>
      <c r="C181" s="182" t="s">
        <v>588</v>
      </c>
      <c r="D181" s="182" t="s">
        <v>165</v>
      </c>
      <c r="E181" s="183" t="s">
        <v>257</v>
      </c>
      <c r="F181" s="184" t="s">
        <v>258</v>
      </c>
      <c r="G181" s="185" t="s">
        <v>251</v>
      </c>
      <c r="H181" s="186">
        <v>17.745</v>
      </c>
      <c r="I181" s="187"/>
      <c r="J181" s="188">
        <f>ROUND(I181*H181,2)</f>
        <v>0</v>
      </c>
      <c r="K181" s="184" t="s">
        <v>169</v>
      </c>
      <c r="L181" s="41"/>
      <c r="M181" s="189" t="s">
        <v>5</v>
      </c>
      <c r="N181" s="190" t="s">
        <v>40</v>
      </c>
      <c r="O181" s="42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24" t="s">
        <v>215</v>
      </c>
      <c r="AT181" s="24" t="s">
        <v>165</v>
      </c>
      <c r="AU181" s="24" t="s">
        <v>79</v>
      </c>
      <c r="AY181" s="24" t="s">
        <v>161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4" t="s">
        <v>77</v>
      </c>
      <c r="BK181" s="193">
        <f>ROUND(I181*H181,2)</f>
        <v>0</v>
      </c>
      <c r="BL181" s="24" t="s">
        <v>215</v>
      </c>
      <c r="BM181" s="24" t="s">
        <v>2201</v>
      </c>
    </row>
    <row r="182" spans="2:65" s="1" customFormat="1" ht="22.5" customHeight="1">
      <c r="B182" s="181"/>
      <c r="C182" s="182" t="s">
        <v>593</v>
      </c>
      <c r="D182" s="182" t="s">
        <v>165</v>
      </c>
      <c r="E182" s="183" t="s">
        <v>1054</v>
      </c>
      <c r="F182" s="184" t="s">
        <v>1055</v>
      </c>
      <c r="G182" s="185" t="s">
        <v>251</v>
      </c>
      <c r="H182" s="186">
        <v>13.04</v>
      </c>
      <c r="I182" s="187"/>
      <c r="J182" s="188">
        <f>ROUND(I182*H182,2)</f>
        <v>0</v>
      </c>
      <c r="K182" s="184" t="s">
        <v>169</v>
      </c>
      <c r="L182" s="41"/>
      <c r="M182" s="189" t="s">
        <v>5</v>
      </c>
      <c r="N182" s="190" t="s">
        <v>40</v>
      </c>
      <c r="O182" s="42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AR182" s="24" t="s">
        <v>215</v>
      </c>
      <c r="AT182" s="24" t="s">
        <v>165</v>
      </c>
      <c r="AU182" s="24" t="s">
        <v>79</v>
      </c>
      <c r="AY182" s="24" t="s">
        <v>161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4" t="s">
        <v>77</v>
      </c>
      <c r="BK182" s="193">
        <f>ROUND(I182*H182,2)</f>
        <v>0</v>
      </c>
      <c r="BL182" s="24" t="s">
        <v>215</v>
      </c>
      <c r="BM182" s="24" t="s">
        <v>2202</v>
      </c>
    </row>
    <row r="183" spans="2:63" s="11" customFormat="1" ht="29.85" customHeight="1">
      <c r="B183" s="167"/>
      <c r="D183" s="178" t="s">
        <v>68</v>
      </c>
      <c r="E183" s="179" t="s">
        <v>1057</v>
      </c>
      <c r="F183" s="179" t="s">
        <v>1058</v>
      </c>
      <c r="I183" s="170"/>
      <c r="J183" s="180">
        <f>BK183</f>
        <v>0</v>
      </c>
      <c r="L183" s="167"/>
      <c r="M183" s="172"/>
      <c r="N183" s="173"/>
      <c r="O183" s="173"/>
      <c r="P183" s="174">
        <f>SUM(P184:P186)</f>
        <v>0</v>
      </c>
      <c r="Q183" s="173"/>
      <c r="R183" s="174">
        <f>SUM(R184:R186)</f>
        <v>0</v>
      </c>
      <c r="S183" s="173"/>
      <c r="T183" s="175">
        <f>SUM(T184:T186)</f>
        <v>0</v>
      </c>
      <c r="AR183" s="168" t="s">
        <v>77</v>
      </c>
      <c r="AT183" s="176" t="s">
        <v>68</v>
      </c>
      <c r="AU183" s="176" t="s">
        <v>77</v>
      </c>
      <c r="AY183" s="168" t="s">
        <v>161</v>
      </c>
      <c r="BK183" s="177">
        <f>SUM(BK184:BK186)</f>
        <v>0</v>
      </c>
    </row>
    <row r="184" spans="2:65" s="1" customFormat="1" ht="22.5" customHeight="1">
      <c r="B184" s="181"/>
      <c r="C184" s="182" t="s">
        <v>925</v>
      </c>
      <c r="D184" s="182" t="s">
        <v>165</v>
      </c>
      <c r="E184" s="183" t="s">
        <v>2203</v>
      </c>
      <c r="F184" s="184" t="s">
        <v>2204</v>
      </c>
      <c r="G184" s="185" t="s">
        <v>251</v>
      </c>
      <c r="H184" s="186">
        <v>0.84</v>
      </c>
      <c r="I184" s="187"/>
      <c r="J184" s="188">
        <f>ROUND(I184*H184,2)</f>
        <v>0</v>
      </c>
      <c r="K184" s="184" t="s">
        <v>169</v>
      </c>
      <c r="L184" s="41"/>
      <c r="M184" s="189" t="s">
        <v>5</v>
      </c>
      <c r="N184" s="190" t="s">
        <v>40</v>
      </c>
      <c r="O184" s="42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24" t="s">
        <v>215</v>
      </c>
      <c r="AT184" s="24" t="s">
        <v>165</v>
      </c>
      <c r="AU184" s="24" t="s">
        <v>79</v>
      </c>
      <c r="AY184" s="24" t="s">
        <v>161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4" t="s">
        <v>77</v>
      </c>
      <c r="BK184" s="193">
        <f>ROUND(I184*H184,2)</f>
        <v>0</v>
      </c>
      <c r="BL184" s="24" t="s">
        <v>215</v>
      </c>
      <c r="BM184" s="24" t="s">
        <v>2205</v>
      </c>
    </row>
    <row r="185" spans="2:65" s="1" customFormat="1" ht="31.5" customHeight="1">
      <c r="B185" s="181"/>
      <c r="C185" s="182" t="s">
        <v>963</v>
      </c>
      <c r="D185" s="182" t="s">
        <v>165</v>
      </c>
      <c r="E185" s="183" t="s">
        <v>2206</v>
      </c>
      <c r="F185" s="184" t="s">
        <v>2207</v>
      </c>
      <c r="G185" s="185" t="s">
        <v>251</v>
      </c>
      <c r="H185" s="186">
        <v>13.2</v>
      </c>
      <c r="I185" s="187"/>
      <c r="J185" s="188">
        <f>ROUND(I185*H185,2)</f>
        <v>0</v>
      </c>
      <c r="K185" s="184" t="s">
        <v>169</v>
      </c>
      <c r="L185" s="41"/>
      <c r="M185" s="189" t="s">
        <v>5</v>
      </c>
      <c r="N185" s="190" t="s">
        <v>40</v>
      </c>
      <c r="O185" s="42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24" t="s">
        <v>215</v>
      </c>
      <c r="AT185" s="24" t="s">
        <v>165</v>
      </c>
      <c r="AU185" s="24" t="s">
        <v>79</v>
      </c>
      <c r="AY185" s="24" t="s">
        <v>161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77</v>
      </c>
      <c r="BK185" s="193">
        <f>ROUND(I185*H185,2)</f>
        <v>0</v>
      </c>
      <c r="BL185" s="24" t="s">
        <v>215</v>
      </c>
      <c r="BM185" s="24" t="s">
        <v>2208</v>
      </c>
    </row>
    <row r="186" spans="2:65" s="1" customFormat="1" ht="22.5" customHeight="1">
      <c r="B186" s="181"/>
      <c r="C186" s="182" t="s">
        <v>2209</v>
      </c>
      <c r="D186" s="182" t="s">
        <v>165</v>
      </c>
      <c r="E186" s="183" t="s">
        <v>2210</v>
      </c>
      <c r="F186" s="184" t="s">
        <v>2211</v>
      </c>
      <c r="G186" s="185" t="s">
        <v>251</v>
      </c>
      <c r="H186" s="186">
        <v>25.75</v>
      </c>
      <c r="I186" s="187"/>
      <c r="J186" s="188">
        <f>ROUND(I186*H186,2)</f>
        <v>0</v>
      </c>
      <c r="K186" s="184" t="s">
        <v>169</v>
      </c>
      <c r="L186" s="41"/>
      <c r="M186" s="189" t="s">
        <v>5</v>
      </c>
      <c r="N186" s="190" t="s">
        <v>40</v>
      </c>
      <c r="O186" s="42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24" t="s">
        <v>215</v>
      </c>
      <c r="AT186" s="24" t="s">
        <v>165</v>
      </c>
      <c r="AU186" s="24" t="s">
        <v>79</v>
      </c>
      <c r="AY186" s="24" t="s">
        <v>161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4" t="s">
        <v>77</v>
      </c>
      <c r="BK186" s="193">
        <f>ROUND(I186*H186,2)</f>
        <v>0</v>
      </c>
      <c r="BL186" s="24" t="s">
        <v>215</v>
      </c>
      <c r="BM186" s="24" t="s">
        <v>2212</v>
      </c>
    </row>
    <row r="187" spans="2:63" s="11" customFormat="1" ht="37.35" customHeight="1">
      <c r="B187" s="167"/>
      <c r="D187" s="168" t="s">
        <v>68</v>
      </c>
      <c r="E187" s="169" t="s">
        <v>270</v>
      </c>
      <c r="F187" s="169" t="s">
        <v>271</v>
      </c>
      <c r="I187" s="170"/>
      <c r="J187" s="171">
        <f>BK187</f>
        <v>0</v>
      </c>
      <c r="L187" s="167"/>
      <c r="M187" s="172"/>
      <c r="N187" s="173"/>
      <c r="O187" s="173"/>
      <c r="P187" s="174">
        <f>P188+P199+P213+P232+P249+P252</f>
        <v>0</v>
      </c>
      <c r="Q187" s="173"/>
      <c r="R187" s="174">
        <f>R188+R199+R213+R232+R249+R252</f>
        <v>0.77845492</v>
      </c>
      <c r="S187" s="173"/>
      <c r="T187" s="175">
        <f>T188+T199+T213+T232+T249+T252</f>
        <v>0.07573499999999998</v>
      </c>
      <c r="AR187" s="168" t="s">
        <v>79</v>
      </c>
      <c r="AT187" s="176" t="s">
        <v>68</v>
      </c>
      <c r="AU187" s="176" t="s">
        <v>69</v>
      </c>
      <c r="AY187" s="168" t="s">
        <v>161</v>
      </c>
      <c r="BK187" s="177">
        <f>BK188+BK199+BK213+BK232+BK249+BK252</f>
        <v>0</v>
      </c>
    </row>
    <row r="188" spans="2:63" s="11" customFormat="1" ht="19.9" customHeight="1">
      <c r="B188" s="167"/>
      <c r="D188" s="178" t="s">
        <v>68</v>
      </c>
      <c r="E188" s="179" t="s">
        <v>1063</v>
      </c>
      <c r="F188" s="179" t="s">
        <v>1064</v>
      </c>
      <c r="I188" s="170"/>
      <c r="J188" s="180">
        <f>BK188</f>
        <v>0</v>
      </c>
      <c r="L188" s="167"/>
      <c r="M188" s="172"/>
      <c r="N188" s="173"/>
      <c r="O188" s="173"/>
      <c r="P188" s="174">
        <f>SUM(P189:P198)</f>
        <v>0</v>
      </c>
      <c r="Q188" s="173"/>
      <c r="R188" s="174">
        <f>SUM(R189:R198)</f>
        <v>0.01587772</v>
      </c>
      <c r="S188" s="173"/>
      <c r="T188" s="175">
        <f>SUM(T189:T198)</f>
        <v>0</v>
      </c>
      <c r="AR188" s="168" t="s">
        <v>79</v>
      </c>
      <c r="AT188" s="176" t="s">
        <v>68</v>
      </c>
      <c r="AU188" s="176" t="s">
        <v>77</v>
      </c>
      <c r="AY188" s="168" t="s">
        <v>161</v>
      </c>
      <c r="BK188" s="177">
        <f>SUM(BK189:BK198)</f>
        <v>0</v>
      </c>
    </row>
    <row r="189" spans="2:65" s="1" customFormat="1" ht="22.5" customHeight="1">
      <c r="B189" s="181"/>
      <c r="C189" s="182" t="s">
        <v>488</v>
      </c>
      <c r="D189" s="182" t="s">
        <v>165</v>
      </c>
      <c r="E189" s="183" t="s">
        <v>1066</v>
      </c>
      <c r="F189" s="184" t="s">
        <v>1067</v>
      </c>
      <c r="G189" s="185" t="s">
        <v>214</v>
      </c>
      <c r="H189" s="186">
        <v>3.6</v>
      </c>
      <c r="I189" s="187"/>
      <c r="J189" s="188">
        <f>ROUND(I189*H189,2)</f>
        <v>0</v>
      </c>
      <c r="K189" s="184" t="s">
        <v>169</v>
      </c>
      <c r="L189" s="41"/>
      <c r="M189" s="189" t="s">
        <v>5</v>
      </c>
      <c r="N189" s="190" t="s">
        <v>40</v>
      </c>
      <c r="O189" s="42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24" t="s">
        <v>277</v>
      </c>
      <c r="AT189" s="24" t="s">
        <v>165</v>
      </c>
      <c r="AU189" s="24" t="s">
        <v>79</v>
      </c>
      <c r="AY189" s="24" t="s">
        <v>161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4" t="s">
        <v>77</v>
      </c>
      <c r="BK189" s="193">
        <f>ROUND(I189*H189,2)</f>
        <v>0</v>
      </c>
      <c r="BL189" s="24" t="s">
        <v>277</v>
      </c>
      <c r="BM189" s="24" t="s">
        <v>2213</v>
      </c>
    </row>
    <row r="190" spans="2:51" s="12" customFormat="1" ht="13.5">
      <c r="B190" s="198"/>
      <c r="D190" s="208" t="s">
        <v>217</v>
      </c>
      <c r="E190" s="217" t="s">
        <v>5</v>
      </c>
      <c r="F190" s="218" t="s">
        <v>2214</v>
      </c>
      <c r="H190" s="219">
        <v>3.6</v>
      </c>
      <c r="I190" s="203"/>
      <c r="L190" s="198"/>
      <c r="M190" s="204"/>
      <c r="N190" s="205"/>
      <c r="O190" s="205"/>
      <c r="P190" s="205"/>
      <c r="Q190" s="205"/>
      <c r="R190" s="205"/>
      <c r="S190" s="205"/>
      <c r="T190" s="206"/>
      <c r="AT190" s="200" t="s">
        <v>217</v>
      </c>
      <c r="AU190" s="200" t="s">
        <v>79</v>
      </c>
      <c r="AV190" s="12" t="s">
        <v>79</v>
      </c>
      <c r="AW190" s="12" t="s">
        <v>33</v>
      </c>
      <c r="AX190" s="12" t="s">
        <v>77</v>
      </c>
      <c r="AY190" s="200" t="s">
        <v>161</v>
      </c>
    </row>
    <row r="191" spans="2:65" s="1" customFormat="1" ht="22.5" customHeight="1">
      <c r="B191" s="181"/>
      <c r="C191" s="234" t="s">
        <v>10</v>
      </c>
      <c r="D191" s="234" t="s">
        <v>513</v>
      </c>
      <c r="E191" s="235" t="s">
        <v>1071</v>
      </c>
      <c r="F191" s="236" t="s">
        <v>1072</v>
      </c>
      <c r="G191" s="237" t="s">
        <v>251</v>
      </c>
      <c r="H191" s="238">
        <v>0.001</v>
      </c>
      <c r="I191" s="239"/>
      <c r="J191" s="240">
        <f>ROUND(I191*H191,2)</f>
        <v>0</v>
      </c>
      <c r="K191" s="236" t="s">
        <v>169</v>
      </c>
      <c r="L191" s="241"/>
      <c r="M191" s="242" t="s">
        <v>5</v>
      </c>
      <c r="N191" s="243" t="s">
        <v>40</v>
      </c>
      <c r="O191" s="42"/>
      <c r="P191" s="191">
        <f>O191*H191</f>
        <v>0</v>
      </c>
      <c r="Q191" s="191">
        <v>1</v>
      </c>
      <c r="R191" s="191">
        <f>Q191*H191</f>
        <v>0.001</v>
      </c>
      <c r="S191" s="191">
        <v>0</v>
      </c>
      <c r="T191" s="192">
        <f>S191*H191</f>
        <v>0</v>
      </c>
      <c r="AR191" s="24" t="s">
        <v>1073</v>
      </c>
      <c r="AT191" s="24" t="s">
        <v>513</v>
      </c>
      <c r="AU191" s="24" t="s">
        <v>79</v>
      </c>
      <c r="AY191" s="24" t="s">
        <v>161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4" t="s">
        <v>77</v>
      </c>
      <c r="BK191" s="193">
        <f>ROUND(I191*H191,2)</f>
        <v>0</v>
      </c>
      <c r="BL191" s="24" t="s">
        <v>277</v>
      </c>
      <c r="BM191" s="24" t="s">
        <v>2215</v>
      </c>
    </row>
    <row r="192" spans="2:47" s="1" customFormat="1" ht="27">
      <c r="B192" s="41"/>
      <c r="D192" s="199" t="s">
        <v>623</v>
      </c>
      <c r="F192" s="247" t="s">
        <v>1075</v>
      </c>
      <c r="I192" s="245"/>
      <c r="L192" s="41"/>
      <c r="M192" s="246"/>
      <c r="N192" s="42"/>
      <c r="O192" s="42"/>
      <c r="P192" s="42"/>
      <c r="Q192" s="42"/>
      <c r="R192" s="42"/>
      <c r="S192" s="42"/>
      <c r="T192" s="70"/>
      <c r="AT192" s="24" t="s">
        <v>623</v>
      </c>
      <c r="AU192" s="24" t="s">
        <v>79</v>
      </c>
    </row>
    <row r="193" spans="2:51" s="12" customFormat="1" ht="13.5">
      <c r="B193" s="198"/>
      <c r="D193" s="208" t="s">
        <v>217</v>
      </c>
      <c r="E193" s="217" t="s">
        <v>5</v>
      </c>
      <c r="F193" s="218" t="s">
        <v>2216</v>
      </c>
      <c r="H193" s="219">
        <v>0.001</v>
      </c>
      <c r="I193" s="203"/>
      <c r="L193" s="198"/>
      <c r="M193" s="204"/>
      <c r="N193" s="205"/>
      <c r="O193" s="205"/>
      <c r="P193" s="205"/>
      <c r="Q193" s="205"/>
      <c r="R193" s="205"/>
      <c r="S193" s="205"/>
      <c r="T193" s="206"/>
      <c r="AT193" s="200" t="s">
        <v>217</v>
      </c>
      <c r="AU193" s="200" t="s">
        <v>79</v>
      </c>
      <c r="AV193" s="12" t="s">
        <v>79</v>
      </c>
      <c r="AW193" s="12" t="s">
        <v>33</v>
      </c>
      <c r="AX193" s="12" t="s">
        <v>77</v>
      </c>
      <c r="AY193" s="200" t="s">
        <v>161</v>
      </c>
    </row>
    <row r="194" spans="2:65" s="1" customFormat="1" ht="22.5" customHeight="1">
      <c r="B194" s="181"/>
      <c r="C194" s="182" t="s">
        <v>2031</v>
      </c>
      <c r="D194" s="182" t="s">
        <v>165</v>
      </c>
      <c r="E194" s="183" t="s">
        <v>1087</v>
      </c>
      <c r="F194" s="184" t="s">
        <v>1088</v>
      </c>
      <c r="G194" s="185" t="s">
        <v>214</v>
      </c>
      <c r="H194" s="186">
        <v>3.06</v>
      </c>
      <c r="I194" s="187"/>
      <c r="J194" s="188">
        <f>ROUND(I194*H194,2)</f>
        <v>0</v>
      </c>
      <c r="K194" s="184" t="s">
        <v>169</v>
      </c>
      <c r="L194" s="41"/>
      <c r="M194" s="189" t="s">
        <v>5</v>
      </c>
      <c r="N194" s="190" t="s">
        <v>40</v>
      </c>
      <c r="O194" s="42"/>
      <c r="P194" s="191">
        <f>O194*H194</f>
        <v>0</v>
      </c>
      <c r="Q194" s="191">
        <v>0.0004</v>
      </c>
      <c r="R194" s="191">
        <f>Q194*H194</f>
        <v>0.001224</v>
      </c>
      <c r="S194" s="191">
        <v>0</v>
      </c>
      <c r="T194" s="192">
        <f>S194*H194</f>
        <v>0</v>
      </c>
      <c r="AR194" s="24" t="s">
        <v>277</v>
      </c>
      <c r="AT194" s="24" t="s">
        <v>165</v>
      </c>
      <c r="AU194" s="24" t="s">
        <v>79</v>
      </c>
      <c r="AY194" s="24" t="s">
        <v>161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77</v>
      </c>
      <c r="BK194" s="193">
        <f>ROUND(I194*H194,2)</f>
        <v>0</v>
      </c>
      <c r="BL194" s="24" t="s">
        <v>277</v>
      </c>
      <c r="BM194" s="24" t="s">
        <v>2217</v>
      </c>
    </row>
    <row r="195" spans="2:51" s="12" customFormat="1" ht="13.5">
      <c r="B195" s="198"/>
      <c r="D195" s="208" t="s">
        <v>217</v>
      </c>
      <c r="E195" s="217" t="s">
        <v>5</v>
      </c>
      <c r="F195" s="218" t="s">
        <v>2218</v>
      </c>
      <c r="H195" s="219">
        <v>3.06</v>
      </c>
      <c r="I195" s="203"/>
      <c r="L195" s="198"/>
      <c r="M195" s="204"/>
      <c r="N195" s="205"/>
      <c r="O195" s="205"/>
      <c r="P195" s="205"/>
      <c r="Q195" s="205"/>
      <c r="R195" s="205"/>
      <c r="S195" s="205"/>
      <c r="T195" s="206"/>
      <c r="AT195" s="200" t="s">
        <v>217</v>
      </c>
      <c r="AU195" s="200" t="s">
        <v>79</v>
      </c>
      <c r="AV195" s="12" t="s">
        <v>79</v>
      </c>
      <c r="AW195" s="12" t="s">
        <v>33</v>
      </c>
      <c r="AX195" s="12" t="s">
        <v>77</v>
      </c>
      <c r="AY195" s="200" t="s">
        <v>161</v>
      </c>
    </row>
    <row r="196" spans="2:65" s="1" customFormat="1" ht="22.5" customHeight="1">
      <c r="B196" s="181"/>
      <c r="C196" s="234" t="s">
        <v>1775</v>
      </c>
      <c r="D196" s="234" t="s">
        <v>513</v>
      </c>
      <c r="E196" s="235" t="s">
        <v>2219</v>
      </c>
      <c r="F196" s="236" t="s">
        <v>2220</v>
      </c>
      <c r="G196" s="237" t="s">
        <v>214</v>
      </c>
      <c r="H196" s="238">
        <v>3.519</v>
      </c>
      <c r="I196" s="239"/>
      <c r="J196" s="240">
        <f>ROUND(I196*H196,2)</f>
        <v>0</v>
      </c>
      <c r="K196" s="236" t="s">
        <v>169</v>
      </c>
      <c r="L196" s="241"/>
      <c r="M196" s="242" t="s">
        <v>5</v>
      </c>
      <c r="N196" s="243" t="s">
        <v>40</v>
      </c>
      <c r="O196" s="42"/>
      <c r="P196" s="191">
        <f>O196*H196</f>
        <v>0</v>
      </c>
      <c r="Q196" s="191">
        <v>0.00388</v>
      </c>
      <c r="R196" s="191">
        <f>Q196*H196</f>
        <v>0.013653720000000001</v>
      </c>
      <c r="S196" s="191">
        <v>0</v>
      </c>
      <c r="T196" s="192">
        <f>S196*H196</f>
        <v>0</v>
      </c>
      <c r="AR196" s="24" t="s">
        <v>1073</v>
      </c>
      <c r="AT196" s="24" t="s">
        <v>513</v>
      </c>
      <c r="AU196" s="24" t="s">
        <v>79</v>
      </c>
      <c r="AY196" s="24" t="s">
        <v>161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24" t="s">
        <v>77</v>
      </c>
      <c r="BK196" s="193">
        <f>ROUND(I196*H196,2)</f>
        <v>0</v>
      </c>
      <c r="BL196" s="24" t="s">
        <v>277</v>
      </c>
      <c r="BM196" s="24" t="s">
        <v>2221</v>
      </c>
    </row>
    <row r="197" spans="2:51" s="12" customFormat="1" ht="13.5">
      <c r="B197" s="198"/>
      <c r="D197" s="208" t="s">
        <v>217</v>
      </c>
      <c r="E197" s="217" t="s">
        <v>5</v>
      </c>
      <c r="F197" s="218" t="s">
        <v>2222</v>
      </c>
      <c r="H197" s="219">
        <v>3.519</v>
      </c>
      <c r="I197" s="203"/>
      <c r="L197" s="198"/>
      <c r="M197" s="204"/>
      <c r="N197" s="205"/>
      <c r="O197" s="205"/>
      <c r="P197" s="205"/>
      <c r="Q197" s="205"/>
      <c r="R197" s="205"/>
      <c r="S197" s="205"/>
      <c r="T197" s="206"/>
      <c r="AT197" s="200" t="s">
        <v>217</v>
      </c>
      <c r="AU197" s="200" t="s">
        <v>79</v>
      </c>
      <c r="AV197" s="12" t="s">
        <v>79</v>
      </c>
      <c r="AW197" s="12" t="s">
        <v>33</v>
      </c>
      <c r="AX197" s="12" t="s">
        <v>77</v>
      </c>
      <c r="AY197" s="200" t="s">
        <v>161</v>
      </c>
    </row>
    <row r="198" spans="2:65" s="1" customFormat="1" ht="22.5" customHeight="1">
      <c r="B198" s="181"/>
      <c r="C198" s="182" t="s">
        <v>2024</v>
      </c>
      <c r="D198" s="182" t="s">
        <v>165</v>
      </c>
      <c r="E198" s="183" t="s">
        <v>2223</v>
      </c>
      <c r="F198" s="184" t="s">
        <v>2224</v>
      </c>
      <c r="G198" s="185" t="s">
        <v>1105</v>
      </c>
      <c r="H198" s="186">
        <v>6.174</v>
      </c>
      <c r="I198" s="187"/>
      <c r="J198" s="188">
        <f>ROUND(I198*H198,2)</f>
        <v>0</v>
      </c>
      <c r="K198" s="184" t="s">
        <v>169</v>
      </c>
      <c r="L198" s="41"/>
      <c r="M198" s="189" t="s">
        <v>5</v>
      </c>
      <c r="N198" s="190" t="s">
        <v>40</v>
      </c>
      <c r="O198" s="42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24" t="s">
        <v>277</v>
      </c>
      <c r="AT198" s="24" t="s">
        <v>165</v>
      </c>
      <c r="AU198" s="24" t="s">
        <v>79</v>
      </c>
      <c r="AY198" s="24" t="s">
        <v>161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4" t="s">
        <v>77</v>
      </c>
      <c r="BK198" s="193">
        <f>ROUND(I198*H198,2)</f>
        <v>0</v>
      </c>
      <c r="BL198" s="24" t="s">
        <v>277</v>
      </c>
      <c r="BM198" s="24" t="s">
        <v>2225</v>
      </c>
    </row>
    <row r="199" spans="2:63" s="11" customFormat="1" ht="29.85" customHeight="1">
      <c r="B199" s="167"/>
      <c r="D199" s="178" t="s">
        <v>68</v>
      </c>
      <c r="E199" s="179" t="s">
        <v>2226</v>
      </c>
      <c r="F199" s="179" t="s">
        <v>2227</v>
      </c>
      <c r="I199" s="170"/>
      <c r="J199" s="180">
        <f>BK199</f>
        <v>0</v>
      </c>
      <c r="L199" s="167"/>
      <c r="M199" s="172"/>
      <c r="N199" s="173"/>
      <c r="O199" s="173"/>
      <c r="P199" s="174">
        <f>SUM(P200:P212)</f>
        <v>0</v>
      </c>
      <c r="Q199" s="173"/>
      <c r="R199" s="174">
        <f>SUM(R200:R212)</f>
        <v>0.07573999999999999</v>
      </c>
      <c r="S199" s="173"/>
      <c r="T199" s="175">
        <f>SUM(T200:T212)</f>
        <v>0</v>
      </c>
      <c r="AR199" s="168" t="s">
        <v>79</v>
      </c>
      <c r="AT199" s="176" t="s">
        <v>68</v>
      </c>
      <c r="AU199" s="176" t="s">
        <v>77</v>
      </c>
      <c r="AY199" s="168" t="s">
        <v>161</v>
      </c>
      <c r="BK199" s="177">
        <f>SUM(BK200:BK212)</f>
        <v>0</v>
      </c>
    </row>
    <row r="200" spans="2:65" s="1" customFormat="1" ht="22.5" customHeight="1">
      <c r="B200" s="181"/>
      <c r="C200" s="182" t="s">
        <v>1107</v>
      </c>
      <c r="D200" s="182" t="s">
        <v>165</v>
      </c>
      <c r="E200" s="183" t="s">
        <v>2228</v>
      </c>
      <c r="F200" s="184" t="s">
        <v>2229</v>
      </c>
      <c r="G200" s="185" t="s">
        <v>231</v>
      </c>
      <c r="H200" s="186">
        <v>20</v>
      </c>
      <c r="I200" s="187"/>
      <c r="J200" s="188">
        <f aca="true" t="shared" si="10" ref="J200:J210">ROUND(I200*H200,2)</f>
        <v>0</v>
      </c>
      <c r="K200" s="184" t="s">
        <v>5</v>
      </c>
      <c r="L200" s="41"/>
      <c r="M200" s="189" t="s">
        <v>5</v>
      </c>
      <c r="N200" s="190" t="s">
        <v>40</v>
      </c>
      <c r="O200" s="42"/>
      <c r="P200" s="191">
        <f aca="true" t="shared" si="11" ref="P200:P210">O200*H200</f>
        <v>0</v>
      </c>
      <c r="Q200" s="191">
        <v>0.00109</v>
      </c>
      <c r="R200" s="191">
        <f aca="true" t="shared" si="12" ref="R200:R210">Q200*H200</f>
        <v>0.0218</v>
      </c>
      <c r="S200" s="191">
        <v>0</v>
      </c>
      <c r="T200" s="192">
        <f aca="true" t="shared" si="13" ref="T200:T210">S200*H200</f>
        <v>0</v>
      </c>
      <c r="AR200" s="24" t="s">
        <v>277</v>
      </c>
      <c r="AT200" s="24" t="s">
        <v>165</v>
      </c>
      <c r="AU200" s="24" t="s">
        <v>79</v>
      </c>
      <c r="AY200" s="24" t="s">
        <v>161</v>
      </c>
      <c r="BE200" s="193">
        <f aca="true" t="shared" si="14" ref="BE200:BE210">IF(N200="základní",J200,0)</f>
        <v>0</v>
      </c>
      <c r="BF200" s="193">
        <f aca="true" t="shared" si="15" ref="BF200:BF210">IF(N200="snížená",J200,0)</f>
        <v>0</v>
      </c>
      <c r="BG200" s="193">
        <f aca="true" t="shared" si="16" ref="BG200:BG210">IF(N200="zákl. přenesená",J200,0)</f>
        <v>0</v>
      </c>
      <c r="BH200" s="193">
        <f aca="true" t="shared" si="17" ref="BH200:BH210">IF(N200="sníž. přenesená",J200,0)</f>
        <v>0</v>
      </c>
      <c r="BI200" s="193">
        <f aca="true" t="shared" si="18" ref="BI200:BI210">IF(N200="nulová",J200,0)</f>
        <v>0</v>
      </c>
      <c r="BJ200" s="24" t="s">
        <v>77</v>
      </c>
      <c r="BK200" s="193">
        <f aca="true" t="shared" si="19" ref="BK200:BK210">ROUND(I200*H200,2)</f>
        <v>0</v>
      </c>
      <c r="BL200" s="24" t="s">
        <v>277</v>
      </c>
      <c r="BM200" s="24" t="s">
        <v>2230</v>
      </c>
    </row>
    <row r="201" spans="2:65" s="1" customFormat="1" ht="22.5" customHeight="1">
      <c r="B201" s="181"/>
      <c r="C201" s="182" t="s">
        <v>455</v>
      </c>
      <c r="D201" s="182" t="s">
        <v>165</v>
      </c>
      <c r="E201" s="183" t="s">
        <v>2231</v>
      </c>
      <c r="F201" s="184" t="s">
        <v>2232</v>
      </c>
      <c r="G201" s="185" t="s">
        <v>231</v>
      </c>
      <c r="H201" s="186">
        <v>5</v>
      </c>
      <c r="I201" s="187"/>
      <c r="J201" s="188">
        <f t="shared" si="10"/>
        <v>0</v>
      </c>
      <c r="K201" s="184" t="s">
        <v>169</v>
      </c>
      <c r="L201" s="41"/>
      <c r="M201" s="189" t="s">
        <v>5</v>
      </c>
      <c r="N201" s="190" t="s">
        <v>40</v>
      </c>
      <c r="O201" s="42"/>
      <c r="P201" s="191">
        <f t="shared" si="11"/>
        <v>0</v>
      </c>
      <c r="Q201" s="191">
        <v>0.00083</v>
      </c>
      <c r="R201" s="191">
        <f t="shared" si="12"/>
        <v>0.00415</v>
      </c>
      <c r="S201" s="191">
        <v>0</v>
      </c>
      <c r="T201" s="192">
        <f t="shared" si="13"/>
        <v>0</v>
      </c>
      <c r="AR201" s="24" t="s">
        <v>277</v>
      </c>
      <c r="AT201" s="24" t="s">
        <v>165</v>
      </c>
      <c r="AU201" s="24" t="s">
        <v>79</v>
      </c>
      <c r="AY201" s="24" t="s">
        <v>161</v>
      </c>
      <c r="BE201" s="193">
        <f t="shared" si="14"/>
        <v>0</v>
      </c>
      <c r="BF201" s="193">
        <f t="shared" si="15"/>
        <v>0</v>
      </c>
      <c r="BG201" s="193">
        <f t="shared" si="16"/>
        <v>0</v>
      </c>
      <c r="BH201" s="193">
        <f t="shared" si="17"/>
        <v>0</v>
      </c>
      <c r="BI201" s="193">
        <f t="shared" si="18"/>
        <v>0</v>
      </c>
      <c r="BJ201" s="24" t="s">
        <v>77</v>
      </c>
      <c r="BK201" s="193">
        <f t="shared" si="19"/>
        <v>0</v>
      </c>
      <c r="BL201" s="24" t="s">
        <v>277</v>
      </c>
      <c r="BM201" s="24" t="s">
        <v>2233</v>
      </c>
    </row>
    <row r="202" spans="2:65" s="1" customFormat="1" ht="22.5" customHeight="1">
      <c r="B202" s="181"/>
      <c r="C202" s="182" t="s">
        <v>1065</v>
      </c>
      <c r="D202" s="182" t="s">
        <v>165</v>
      </c>
      <c r="E202" s="183" t="s">
        <v>2234</v>
      </c>
      <c r="F202" s="184" t="s">
        <v>2235</v>
      </c>
      <c r="G202" s="185" t="s">
        <v>231</v>
      </c>
      <c r="H202" s="186">
        <v>20</v>
      </c>
      <c r="I202" s="187"/>
      <c r="J202" s="188">
        <f t="shared" si="10"/>
        <v>0</v>
      </c>
      <c r="K202" s="184" t="s">
        <v>169</v>
      </c>
      <c r="L202" s="41"/>
      <c r="M202" s="189" t="s">
        <v>5</v>
      </c>
      <c r="N202" s="190" t="s">
        <v>40</v>
      </c>
      <c r="O202" s="42"/>
      <c r="P202" s="191">
        <f t="shared" si="11"/>
        <v>0</v>
      </c>
      <c r="Q202" s="191">
        <v>0.0012</v>
      </c>
      <c r="R202" s="191">
        <f t="shared" si="12"/>
        <v>0.023999999999999997</v>
      </c>
      <c r="S202" s="191">
        <v>0</v>
      </c>
      <c r="T202" s="192">
        <f t="shared" si="13"/>
        <v>0</v>
      </c>
      <c r="AR202" s="24" t="s">
        <v>277</v>
      </c>
      <c r="AT202" s="24" t="s">
        <v>165</v>
      </c>
      <c r="AU202" s="24" t="s">
        <v>79</v>
      </c>
      <c r="AY202" s="24" t="s">
        <v>161</v>
      </c>
      <c r="BE202" s="193">
        <f t="shared" si="14"/>
        <v>0</v>
      </c>
      <c r="BF202" s="193">
        <f t="shared" si="15"/>
        <v>0</v>
      </c>
      <c r="BG202" s="193">
        <f t="shared" si="16"/>
        <v>0</v>
      </c>
      <c r="BH202" s="193">
        <f t="shared" si="17"/>
        <v>0</v>
      </c>
      <c r="BI202" s="193">
        <f t="shared" si="18"/>
        <v>0</v>
      </c>
      <c r="BJ202" s="24" t="s">
        <v>77</v>
      </c>
      <c r="BK202" s="193">
        <f t="shared" si="19"/>
        <v>0</v>
      </c>
      <c r="BL202" s="24" t="s">
        <v>277</v>
      </c>
      <c r="BM202" s="24" t="s">
        <v>2236</v>
      </c>
    </row>
    <row r="203" spans="2:65" s="1" customFormat="1" ht="22.5" customHeight="1">
      <c r="B203" s="181"/>
      <c r="C203" s="182" t="s">
        <v>1086</v>
      </c>
      <c r="D203" s="182" t="s">
        <v>165</v>
      </c>
      <c r="E203" s="183" t="s">
        <v>2237</v>
      </c>
      <c r="F203" s="184" t="s">
        <v>2238</v>
      </c>
      <c r="G203" s="185" t="s">
        <v>231</v>
      </c>
      <c r="H203" s="186">
        <v>15</v>
      </c>
      <c r="I203" s="187"/>
      <c r="J203" s="188">
        <f t="shared" si="10"/>
        <v>0</v>
      </c>
      <c r="K203" s="184" t="s">
        <v>169</v>
      </c>
      <c r="L203" s="41"/>
      <c r="M203" s="189" t="s">
        <v>5</v>
      </c>
      <c r="N203" s="190" t="s">
        <v>40</v>
      </c>
      <c r="O203" s="42"/>
      <c r="P203" s="191">
        <f t="shared" si="11"/>
        <v>0</v>
      </c>
      <c r="Q203" s="191">
        <v>0.00035</v>
      </c>
      <c r="R203" s="191">
        <f t="shared" si="12"/>
        <v>0.00525</v>
      </c>
      <c r="S203" s="191">
        <v>0</v>
      </c>
      <c r="T203" s="192">
        <f t="shared" si="13"/>
        <v>0</v>
      </c>
      <c r="AR203" s="24" t="s">
        <v>277</v>
      </c>
      <c r="AT203" s="24" t="s">
        <v>165</v>
      </c>
      <c r="AU203" s="24" t="s">
        <v>79</v>
      </c>
      <c r="AY203" s="24" t="s">
        <v>161</v>
      </c>
      <c r="BE203" s="193">
        <f t="shared" si="14"/>
        <v>0</v>
      </c>
      <c r="BF203" s="193">
        <f t="shared" si="15"/>
        <v>0</v>
      </c>
      <c r="BG203" s="193">
        <f t="shared" si="16"/>
        <v>0</v>
      </c>
      <c r="BH203" s="193">
        <f t="shared" si="17"/>
        <v>0</v>
      </c>
      <c r="BI203" s="193">
        <f t="shared" si="18"/>
        <v>0</v>
      </c>
      <c r="BJ203" s="24" t="s">
        <v>77</v>
      </c>
      <c r="BK203" s="193">
        <f t="shared" si="19"/>
        <v>0</v>
      </c>
      <c r="BL203" s="24" t="s">
        <v>277</v>
      </c>
      <c r="BM203" s="24" t="s">
        <v>2239</v>
      </c>
    </row>
    <row r="204" spans="2:65" s="1" customFormat="1" ht="22.5" customHeight="1">
      <c r="B204" s="181"/>
      <c r="C204" s="182" t="s">
        <v>1090</v>
      </c>
      <c r="D204" s="182" t="s">
        <v>165</v>
      </c>
      <c r="E204" s="183" t="s">
        <v>2240</v>
      </c>
      <c r="F204" s="184" t="s">
        <v>2241</v>
      </c>
      <c r="G204" s="185" t="s">
        <v>231</v>
      </c>
      <c r="H204" s="186">
        <v>15</v>
      </c>
      <c r="I204" s="187"/>
      <c r="J204" s="188">
        <f t="shared" si="10"/>
        <v>0</v>
      </c>
      <c r="K204" s="184" t="s">
        <v>169</v>
      </c>
      <c r="L204" s="41"/>
      <c r="M204" s="189" t="s">
        <v>5</v>
      </c>
      <c r="N204" s="190" t="s">
        <v>40</v>
      </c>
      <c r="O204" s="42"/>
      <c r="P204" s="191">
        <f t="shared" si="11"/>
        <v>0</v>
      </c>
      <c r="Q204" s="191">
        <v>0.00114</v>
      </c>
      <c r="R204" s="191">
        <f t="shared" si="12"/>
        <v>0.0171</v>
      </c>
      <c r="S204" s="191">
        <v>0</v>
      </c>
      <c r="T204" s="192">
        <f t="shared" si="13"/>
        <v>0</v>
      </c>
      <c r="AR204" s="24" t="s">
        <v>277</v>
      </c>
      <c r="AT204" s="24" t="s">
        <v>165</v>
      </c>
      <c r="AU204" s="24" t="s">
        <v>79</v>
      </c>
      <c r="AY204" s="24" t="s">
        <v>161</v>
      </c>
      <c r="BE204" s="193">
        <f t="shared" si="14"/>
        <v>0</v>
      </c>
      <c r="BF204" s="193">
        <f t="shared" si="15"/>
        <v>0</v>
      </c>
      <c r="BG204" s="193">
        <f t="shared" si="16"/>
        <v>0</v>
      </c>
      <c r="BH204" s="193">
        <f t="shared" si="17"/>
        <v>0</v>
      </c>
      <c r="BI204" s="193">
        <f t="shared" si="18"/>
        <v>0</v>
      </c>
      <c r="BJ204" s="24" t="s">
        <v>77</v>
      </c>
      <c r="BK204" s="193">
        <f t="shared" si="19"/>
        <v>0</v>
      </c>
      <c r="BL204" s="24" t="s">
        <v>277</v>
      </c>
      <c r="BM204" s="24" t="s">
        <v>2242</v>
      </c>
    </row>
    <row r="205" spans="2:65" s="1" customFormat="1" ht="22.5" customHeight="1">
      <c r="B205" s="181"/>
      <c r="C205" s="182" t="s">
        <v>2243</v>
      </c>
      <c r="D205" s="182" t="s">
        <v>165</v>
      </c>
      <c r="E205" s="183" t="s">
        <v>2244</v>
      </c>
      <c r="F205" s="184" t="s">
        <v>2245</v>
      </c>
      <c r="G205" s="185" t="s">
        <v>416</v>
      </c>
      <c r="H205" s="186">
        <v>12</v>
      </c>
      <c r="I205" s="187"/>
      <c r="J205" s="188">
        <f t="shared" si="10"/>
        <v>0</v>
      </c>
      <c r="K205" s="184" t="s">
        <v>169</v>
      </c>
      <c r="L205" s="41"/>
      <c r="M205" s="189" t="s">
        <v>5</v>
      </c>
      <c r="N205" s="190" t="s">
        <v>40</v>
      </c>
      <c r="O205" s="42"/>
      <c r="P205" s="191">
        <f t="shared" si="11"/>
        <v>0</v>
      </c>
      <c r="Q205" s="191">
        <v>0</v>
      </c>
      <c r="R205" s="191">
        <f t="shared" si="12"/>
        <v>0</v>
      </c>
      <c r="S205" s="191">
        <v>0</v>
      </c>
      <c r="T205" s="192">
        <f t="shared" si="13"/>
        <v>0</v>
      </c>
      <c r="AR205" s="24" t="s">
        <v>277</v>
      </c>
      <c r="AT205" s="24" t="s">
        <v>165</v>
      </c>
      <c r="AU205" s="24" t="s">
        <v>79</v>
      </c>
      <c r="AY205" s="24" t="s">
        <v>161</v>
      </c>
      <c r="BE205" s="193">
        <f t="shared" si="14"/>
        <v>0</v>
      </c>
      <c r="BF205" s="193">
        <f t="shared" si="15"/>
        <v>0</v>
      </c>
      <c r="BG205" s="193">
        <f t="shared" si="16"/>
        <v>0</v>
      </c>
      <c r="BH205" s="193">
        <f t="shared" si="17"/>
        <v>0</v>
      </c>
      <c r="BI205" s="193">
        <f t="shared" si="18"/>
        <v>0</v>
      </c>
      <c r="BJ205" s="24" t="s">
        <v>77</v>
      </c>
      <c r="BK205" s="193">
        <f t="shared" si="19"/>
        <v>0</v>
      </c>
      <c r="BL205" s="24" t="s">
        <v>277</v>
      </c>
      <c r="BM205" s="24" t="s">
        <v>2246</v>
      </c>
    </row>
    <row r="206" spans="2:65" s="1" customFormat="1" ht="22.5" customHeight="1">
      <c r="B206" s="181"/>
      <c r="C206" s="182" t="s">
        <v>2247</v>
      </c>
      <c r="D206" s="182" t="s">
        <v>165</v>
      </c>
      <c r="E206" s="183" t="s">
        <v>2248</v>
      </c>
      <c r="F206" s="184" t="s">
        <v>2249</v>
      </c>
      <c r="G206" s="185" t="s">
        <v>416</v>
      </c>
      <c r="H206" s="186">
        <v>2</v>
      </c>
      <c r="I206" s="187"/>
      <c r="J206" s="188">
        <f t="shared" si="10"/>
        <v>0</v>
      </c>
      <c r="K206" s="184" t="s">
        <v>169</v>
      </c>
      <c r="L206" s="41"/>
      <c r="M206" s="189" t="s">
        <v>5</v>
      </c>
      <c r="N206" s="190" t="s">
        <v>40</v>
      </c>
      <c r="O206" s="42"/>
      <c r="P206" s="191">
        <f t="shared" si="11"/>
        <v>0</v>
      </c>
      <c r="Q206" s="191">
        <v>0</v>
      </c>
      <c r="R206" s="191">
        <f t="shared" si="12"/>
        <v>0</v>
      </c>
      <c r="S206" s="191">
        <v>0</v>
      </c>
      <c r="T206" s="192">
        <f t="shared" si="13"/>
        <v>0</v>
      </c>
      <c r="AR206" s="24" t="s">
        <v>277</v>
      </c>
      <c r="AT206" s="24" t="s">
        <v>165</v>
      </c>
      <c r="AU206" s="24" t="s">
        <v>79</v>
      </c>
      <c r="AY206" s="24" t="s">
        <v>161</v>
      </c>
      <c r="BE206" s="193">
        <f t="shared" si="14"/>
        <v>0</v>
      </c>
      <c r="BF206" s="193">
        <f t="shared" si="15"/>
        <v>0</v>
      </c>
      <c r="BG206" s="193">
        <f t="shared" si="16"/>
        <v>0</v>
      </c>
      <c r="BH206" s="193">
        <f t="shared" si="17"/>
        <v>0</v>
      </c>
      <c r="BI206" s="193">
        <f t="shared" si="18"/>
        <v>0</v>
      </c>
      <c r="BJ206" s="24" t="s">
        <v>77</v>
      </c>
      <c r="BK206" s="193">
        <f t="shared" si="19"/>
        <v>0</v>
      </c>
      <c r="BL206" s="24" t="s">
        <v>277</v>
      </c>
      <c r="BM206" s="24" t="s">
        <v>2250</v>
      </c>
    </row>
    <row r="207" spans="2:65" s="1" customFormat="1" ht="22.5" customHeight="1">
      <c r="B207" s="181"/>
      <c r="C207" s="182" t="s">
        <v>1451</v>
      </c>
      <c r="D207" s="182" t="s">
        <v>165</v>
      </c>
      <c r="E207" s="183" t="s">
        <v>2251</v>
      </c>
      <c r="F207" s="184" t="s">
        <v>2252</v>
      </c>
      <c r="G207" s="185" t="s">
        <v>416</v>
      </c>
      <c r="H207" s="186">
        <v>12</v>
      </c>
      <c r="I207" s="187"/>
      <c r="J207" s="188">
        <f t="shared" si="10"/>
        <v>0</v>
      </c>
      <c r="K207" s="184" t="s">
        <v>169</v>
      </c>
      <c r="L207" s="41"/>
      <c r="M207" s="189" t="s">
        <v>5</v>
      </c>
      <c r="N207" s="190" t="s">
        <v>40</v>
      </c>
      <c r="O207" s="42"/>
      <c r="P207" s="191">
        <f t="shared" si="11"/>
        <v>0</v>
      </c>
      <c r="Q207" s="191">
        <v>0</v>
      </c>
      <c r="R207" s="191">
        <f t="shared" si="12"/>
        <v>0</v>
      </c>
      <c r="S207" s="191">
        <v>0</v>
      </c>
      <c r="T207" s="192">
        <f t="shared" si="13"/>
        <v>0</v>
      </c>
      <c r="AR207" s="24" t="s">
        <v>277</v>
      </c>
      <c r="AT207" s="24" t="s">
        <v>165</v>
      </c>
      <c r="AU207" s="24" t="s">
        <v>79</v>
      </c>
      <c r="AY207" s="24" t="s">
        <v>161</v>
      </c>
      <c r="BE207" s="193">
        <f t="shared" si="14"/>
        <v>0</v>
      </c>
      <c r="BF207" s="193">
        <f t="shared" si="15"/>
        <v>0</v>
      </c>
      <c r="BG207" s="193">
        <f t="shared" si="16"/>
        <v>0</v>
      </c>
      <c r="BH207" s="193">
        <f t="shared" si="17"/>
        <v>0</v>
      </c>
      <c r="BI207" s="193">
        <f t="shared" si="18"/>
        <v>0</v>
      </c>
      <c r="BJ207" s="24" t="s">
        <v>77</v>
      </c>
      <c r="BK207" s="193">
        <f t="shared" si="19"/>
        <v>0</v>
      </c>
      <c r="BL207" s="24" t="s">
        <v>277</v>
      </c>
      <c r="BM207" s="24" t="s">
        <v>2253</v>
      </c>
    </row>
    <row r="208" spans="2:65" s="1" customFormat="1" ht="22.5" customHeight="1">
      <c r="B208" s="181"/>
      <c r="C208" s="182" t="s">
        <v>1458</v>
      </c>
      <c r="D208" s="182" t="s">
        <v>165</v>
      </c>
      <c r="E208" s="183" t="s">
        <v>2254</v>
      </c>
      <c r="F208" s="184" t="s">
        <v>2255</v>
      </c>
      <c r="G208" s="185" t="s">
        <v>416</v>
      </c>
      <c r="H208" s="186">
        <v>2</v>
      </c>
      <c r="I208" s="187"/>
      <c r="J208" s="188">
        <f t="shared" si="10"/>
        <v>0</v>
      </c>
      <c r="K208" s="184" t="s">
        <v>169</v>
      </c>
      <c r="L208" s="41"/>
      <c r="M208" s="189" t="s">
        <v>5</v>
      </c>
      <c r="N208" s="190" t="s">
        <v>40</v>
      </c>
      <c r="O208" s="42"/>
      <c r="P208" s="191">
        <f t="shared" si="11"/>
        <v>0</v>
      </c>
      <c r="Q208" s="191">
        <v>0.00143</v>
      </c>
      <c r="R208" s="191">
        <f t="shared" si="12"/>
        <v>0.00286</v>
      </c>
      <c r="S208" s="191">
        <v>0</v>
      </c>
      <c r="T208" s="192">
        <f t="shared" si="13"/>
        <v>0</v>
      </c>
      <c r="AR208" s="24" t="s">
        <v>277</v>
      </c>
      <c r="AT208" s="24" t="s">
        <v>165</v>
      </c>
      <c r="AU208" s="24" t="s">
        <v>79</v>
      </c>
      <c r="AY208" s="24" t="s">
        <v>161</v>
      </c>
      <c r="BE208" s="193">
        <f t="shared" si="14"/>
        <v>0</v>
      </c>
      <c r="BF208" s="193">
        <f t="shared" si="15"/>
        <v>0</v>
      </c>
      <c r="BG208" s="193">
        <f t="shared" si="16"/>
        <v>0</v>
      </c>
      <c r="BH208" s="193">
        <f t="shared" si="17"/>
        <v>0</v>
      </c>
      <c r="BI208" s="193">
        <f t="shared" si="18"/>
        <v>0</v>
      </c>
      <c r="BJ208" s="24" t="s">
        <v>77</v>
      </c>
      <c r="BK208" s="193">
        <f t="shared" si="19"/>
        <v>0</v>
      </c>
      <c r="BL208" s="24" t="s">
        <v>277</v>
      </c>
      <c r="BM208" s="24" t="s">
        <v>2256</v>
      </c>
    </row>
    <row r="209" spans="2:65" s="1" customFormat="1" ht="22.5" customHeight="1">
      <c r="B209" s="181"/>
      <c r="C209" s="182" t="s">
        <v>1462</v>
      </c>
      <c r="D209" s="182" t="s">
        <v>165</v>
      </c>
      <c r="E209" s="183" t="s">
        <v>2257</v>
      </c>
      <c r="F209" s="184" t="s">
        <v>2258</v>
      </c>
      <c r="G209" s="185" t="s">
        <v>416</v>
      </c>
      <c r="H209" s="186">
        <v>2</v>
      </c>
      <c r="I209" s="187"/>
      <c r="J209" s="188">
        <f t="shared" si="10"/>
        <v>0</v>
      </c>
      <c r="K209" s="184" t="s">
        <v>169</v>
      </c>
      <c r="L209" s="41"/>
      <c r="M209" s="189" t="s">
        <v>5</v>
      </c>
      <c r="N209" s="190" t="s">
        <v>40</v>
      </c>
      <c r="O209" s="42"/>
      <c r="P209" s="191">
        <f t="shared" si="11"/>
        <v>0</v>
      </c>
      <c r="Q209" s="191">
        <v>0.00029</v>
      </c>
      <c r="R209" s="191">
        <f t="shared" si="12"/>
        <v>0.00058</v>
      </c>
      <c r="S209" s="191">
        <v>0</v>
      </c>
      <c r="T209" s="192">
        <f t="shared" si="13"/>
        <v>0</v>
      </c>
      <c r="AR209" s="24" t="s">
        <v>277</v>
      </c>
      <c r="AT209" s="24" t="s">
        <v>165</v>
      </c>
      <c r="AU209" s="24" t="s">
        <v>79</v>
      </c>
      <c r="AY209" s="24" t="s">
        <v>161</v>
      </c>
      <c r="BE209" s="193">
        <f t="shared" si="14"/>
        <v>0</v>
      </c>
      <c r="BF209" s="193">
        <f t="shared" si="15"/>
        <v>0</v>
      </c>
      <c r="BG209" s="193">
        <f t="shared" si="16"/>
        <v>0</v>
      </c>
      <c r="BH209" s="193">
        <f t="shared" si="17"/>
        <v>0</v>
      </c>
      <c r="BI209" s="193">
        <f t="shared" si="18"/>
        <v>0</v>
      </c>
      <c r="BJ209" s="24" t="s">
        <v>77</v>
      </c>
      <c r="BK209" s="193">
        <f t="shared" si="19"/>
        <v>0</v>
      </c>
      <c r="BL209" s="24" t="s">
        <v>277</v>
      </c>
      <c r="BM209" s="24" t="s">
        <v>2259</v>
      </c>
    </row>
    <row r="210" spans="2:65" s="1" customFormat="1" ht="22.5" customHeight="1">
      <c r="B210" s="181"/>
      <c r="C210" s="182" t="s">
        <v>1505</v>
      </c>
      <c r="D210" s="182" t="s">
        <v>165</v>
      </c>
      <c r="E210" s="183" t="s">
        <v>2260</v>
      </c>
      <c r="F210" s="184" t="s">
        <v>2261</v>
      </c>
      <c r="G210" s="185" t="s">
        <v>231</v>
      </c>
      <c r="H210" s="186">
        <v>75</v>
      </c>
      <c r="I210" s="187"/>
      <c r="J210" s="188">
        <f t="shared" si="10"/>
        <v>0</v>
      </c>
      <c r="K210" s="184" t="s">
        <v>169</v>
      </c>
      <c r="L210" s="41"/>
      <c r="M210" s="189" t="s">
        <v>5</v>
      </c>
      <c r="N210" s="190" t="s">
        <v>40</v>
      </c>
      <c r="O210" s="42"/>
      <c r="P210" s="191">
        <f t="shared" si="11"/>
        <v>0</v>
      </c>
      <c r="Q210" s="191">
        <v>0</v>
      </c>
      <c r="R210" s="191">
        <f t="shared" si="12"/>
        <v>0</v>
      </c>
      <c r="S210" s="191">
        <v>0</v>
      </c>
      <c r="T210" s="192">
        <f t="shared" si="13"/>
        <v>0</v>
      </c>
      <c r="AR210" s="24" t="s">
        <v>277</v>
      </c>
      <c r="AT210" s="24" t="s">
        <v>165</v>
      </c>
      <c r="AU210" s="24" t="s">
        <v>79</v>
      </c>
      <c r="AY210" s="24" t="s">
        <v>161</v>
      </c>
      <c r="BE210" s="193">
        <f t="shared" si="14"/>
        <v>0</v>
      </c>
      <c r="BF210" s="193">
        <f t="shared" si="15"/>
        <v>0</v>
      </c>
      <c r="BG210" s="193">
        <f t="shared" si="16"/>
        <v>0</v>
      </c>
      <c r="BH210" s="193">
        <f t="shared" si="17"/>
        <v>0</v>
      </c>
      <c r="BI210" s="193">
        <f t="shared" si="18"/>
        <v>0</v>
      </c>
      <c r="BJ210" s="24" t="s">
        <v>77</v>
      </c>
      <c r="BK210" s="193">
        <f t="shared" si="19"/>
        <v>0</v>
      </c>
      <c r="BL210" s="24" t="s">
        <v>277</v>
      </c>
      <c r="BM210" s="24" t="s">
        <v>2262</v>
      </c>
    </row>
    <row r="211" spans="2:51" s="12" customFormat="1" ht="13.5">
      <c r="B211" s="198"/>
      <c r="D211" s="208" t="s">
        <v>217</v>
      </c>
      <c r="E211" s="217" t="s">
        <v>5</v>
      </c>
      <c r="F211" s="218" t="s">
        <v>2263</v>
      </c>
      <c r="H211" s="219">
        <v>75</v>
      </c>
      <c r="I211" s="203"/>
      <c r="L211" s="198"/>
      <c r="M211" s="204"/>
      <c r="N211" s="205"/>
      <c r="O211" s="205"/>
      <c r="P211" s="205"/>
      <c r="Q211" s="205"/>
      <c r="R211" s="205"/>
      <c r="S211" s="205"/>
      <c r="T211" s="206"/>
      <c r="AT211" s="200" t="s">
        <v>217</v>
      </c>
      <c r="AU211" s="200" t="s">
        <v>79</v>
      </c>
      <c r="AV211" s="12" t="s">
        <v>79</v>
      </c>
      <c r="AW211" s="12" t="s">
        <v>33</v>
      </c>
      <c r="AX211" s="12" t="s">
        <v>77</v>
      </c>
      <c r="AY211" s="200" t="s">
        <v>161</v>
      </c>
    </row>
    <row r="212" spans="2:65" s="1" customFormat="1" ht="22.5" customHeight="1">
      <c r="B212" s="181"/>
      <c r="C212" s="182" t="s">
        <v>1466</v>
      </c>
      <c r="D212" s="182" t="s">
        <v>165</v>
      </c>
      <c r="E212" s="183" t="s">
        <v>2264</v>
      </c>
      <c r="F212" s="184" t="s">
        <v>2265</v>
      </c>
      <c r="G212" s="185" t="s">
        <v>251</v>
      </c>
      <c r="H212" s="186">
        <v>0.25</v>
      </c>
      <c r="I212" s="187"/>
      <c r="J212" s="188">
        <f>ROUND(I212*H212,2)</f>
        <v>0</v>
      </c>
      <c r="K212" s="184" t="s">
        <v>169</v>
      </c>
      <c r="L212" s="41"/>
      <c r="M212" s="189" t="s">
        <v>5</v>
      </c>
      <c r="N212" s="190" t="s">
        <v>40</v>
      </c>
      <c r="O212" s="42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24" t="s">
        <v>277</v>
      </c>
      <c r="AT212" s="24" t="s">
        <v>165</v>
      </c>
      <c r="AU212" s="24" t="s">
        <v>79</v>
      </c>
      <c r="AY212" s="24" t="s">
        <v>161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4" t="s">
        <v>77</v>
      </c>
      <c r="BK212" s="193">
        <f>ROUND(I212*H212,2)</f>
        <v>0</v>
      </c>
      <c r="BL212" s="24" t="s">
        <v>277</v>
      </c>
      <c r="BM212" s="24" t="s">
        <v>2266</v>
      </c>
    </row>
    <row r="213" spans="2:63" s="11" customFormat="1" ht="29.85" customHeight="1">
      <c r="B213" s="167"/>
      <c r="D213" s="178" t="s">
        <v>68</v>
      </c>
      <c r="E213" s="179" t="s">
        <v>2267</v>
      </c>
      <c r="F213" s="179" t="s">
        <v>2268</v>
      </c>
      <c r="I213" s="170"/>
      <c r="J213" s="180">
        <f>BK213</f>
        <v>0</v>
      </c>
      <c r="L213" s="167"/>
      <c r="M213" s="172"/>
      <c r="N213" s="173"/>
      <c r="O213" s="173"/>
      <c r="P213" s="174">
        <f>SUM(P214:P231)</f>
        <v>0</v>
      </c>
      <c r="Q213" s="173"/>
      <c r="R213" s="174">
        <f>SUM(R214:R231)</f>
        <v>0.14684</v>
      </c>
      <c r="S213" s="173"/>
      <c r="T213" s="175">
        <f>SUM(T214:T231)</f>
        <v>0</v>
      </c>
      <c r="AR213" s="168" t="s">
        <v>79</v>
      </c>
      <c r="AT213" s="176" t="s">
        <v>68</v>
      </c>
      <c r="AU213" s="176" t="s">
        <v>77</v>
      </c>
      <c r="AY213" s="168" t="s">
        <v>161</v>
      </c>
      <c r="BK213" s="177">
        <f>SUM(BK214:BK231)</f>
        <v>0</v>
      </c>
    </row>
    <row r="214" spans="2:65" s="1" customFormat="1" ht="22.5" customHeight="1">
      <c r="B214" s="181"/>
      <c r="C214" s="182" t="s">
        <v>1477</v>
      </c>
      <c r="D214" s="182" t="s">
        <v>165</v>
      </c>
      <c r="E214" s="183" t="s">
        <v>2269</v>
      </c>
      <c r="F214" s="184" t="s">
        <v>2270</v>
      </c>
      <c r="G214" s="185" t="s">
        <v>231</v>
      </c>
      <c r="H214" s="186">
        <v>75</v>
      </c>
      <c r="I214" s="187"/>
      <c r="J214" s="188">
        <f>ROUND(I214*H214,2)</f>
        <v>0</v>
      </c>
      <c r="K214" s="184" t="s">
        <v>169</v>
      </c>
      <c r="L214" s="41"/>
      <c r="M214" s="189" t="s">
        <v>5</v>
      </c>
      <c r="N214" s="190" t="s">
        <v>40</v>
      </c>
      <c r="O214" s="42"/>
      <c r="P214" s="191">
        <f>O214*H214</f>
        <v>0</v>
      </c>
      <c r="Q214" s="191">
        <v>0.00066</v>
      </c>
      <c r="R214" s="191">
        <f>Q214*H214</f>
        <v>0.0495</v>
      </c>
      <c r="S214" s="191">
        <v>0</v>
      </c>
      <c r="T214" s="192">
        <f>S214*H214</f>
        <v>0</v>
      </c>
      <c r="AR214" s="24" t="s">
        <v>277</v>
      </c>
      <c r="AT214" s="24" t="s">
        <v>165</v>
      </c>
      <c r="AU214" s="24" t="s">
        <v>79</v>
      </c>
      <c r="AY214" s="24" t="s">
        <v>161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4" t="s">
        <v>77</v>
      </c>
      <c r="BK214" s="193">
        <f>ROUND(I214*H214,2)</f>
        <v>0</v>
      </c>
      <c r="BL214" s="24" t="s">
        <v>277</v>
      </c>
      <c r="BM214" s="24" t="s">
        <v>2271</v>
      </c>
    </row>
    <row r="215" spans="2:65" s="1" customFormat="1" ht="22.5" customHeight="1">
      <c r="B215" s="181"/>
      <c r="C215" s="182" t="s">
        <v>1481</v>
      </c>
      <c r="D215" s="182" t="s">
        <v>165</v>
      </c>
      <c r="E215" s="183" t="s">
        <v>2272</v>
      </c>
      <c r="F215" s="184" t="s">
        <v>2273</v>
      </c>
      <c r="G215" s="185" t="s">
        <v>231</v>
      </c>
      <c r="H215" s="186">
        <v>5</v>
      </c>
      <c r="I215" s="187"/>
      <c r="J215" s="188">
        <f>ROUND(I215*H215,2)</f>
        <v>0</v>
      </c>
      <c r="K215" s="184" t="s">
        <v>169</v>
      </c>
      <c r="L215" s="41"/>
      <c r="M215" s="189" t="s">
        <v>5</v>
      </c>
      <c r="N215" s="190" t="s">
        <v>40</v>
      </c>
      <c r="O215" s="42"/>
      <c r="P215" s="191">
        <f>O215*H215</f>
        <v>0</v>
      </c>
      <c r="Q215" s="191">
        <v>0.00091</v>
      </c>
      <c r="R215" s="191">
        <f>Q215*H215</f>
        <v>0.00455</v>
      </c>
      <c r="S215" s="191">
        <v>0</v>
      </c>
      <c r="T215" s="192">
        <f>S215*H215</f>
        <v>0</v>
      </c>
      <c r="AR215" s="24" t="s">
        <v>277</v>
      </c>
      <c r="AT215" s="24" t="s">
        <v>165</v>
      </c>
      <c r="AU215" s="24" t="s">
        <v>79</v>
      </c>
      <c r="AY215" s="24" t="s">
        <v>161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4" t="s">
        <v>77</v>
      </c>
      <c r="BK215" s="193">
        <f>ROUND(I215*H215,2)</f>
        <v>0</v>
      </c>
      <c r="BL215" s="24" t="s">
        <v>277</v>
      </c>
      <c r="BM215" s="24" t="s">
        <v>2274</v>
      </c>
    </row>
    <row r="216" spans="2:65" s="1" customFormat="1" ht="22.5" customHeight="1">
      <c r="B216" s="181"/>
      <c r="C216" s="182" t="s">
        <v>1485</v>
      </c>
      <c r="D216" s="182" t="s">
        <v>165</v>
      </c>
      <c r="E216" s="183" t="s">
        <v>2275</v>
      </c>
      <c r="F216" s="184" t="s">
        <v>2276</v>
      </c>
      <c r="G216" s="185" t="s">
        <v>231</v>
      </c>
      <c r="H216" s="186">
        <v>50</v>
      </c>
      <c r="I216" s="187"/>
      <c r="J216" s="188">
        <f>ROUND(I216*H216,2)</f>
        <v>0</v>
      </c>
      <c r="K216" s="184" t="s">
        <v>169</v>
      </c>
      <c r="L216" s="41"/>
      <c r="M216" s="189" t="s">
        <v>5</v>
      </c>
      <c r="N216" s="190" t="s">
        <v>40</v>
      </c>
      <c r="O216" s="42"/>
      <c r="P216" s="191">
        <f>O216*H216</f>
        <v>0</v>
      </c>
      <c r="Q216" s="191">
        <v>0.00119</v>
      </c>
      <c r="R216" s="191">
        <f>Q216*H216</f>
        <v>0.059500000000000004</v>
      </c>
      <c r="S216" s="191">
        <v>0</v>
      </c>
      <c r="T216" s="192">
        <f>S216*H216</f>
        <v>0</v>
      </c>
      <c r="AR216" s="24" t="s">
        <v>277</v>
      </c>
      <c r="AT216" s="24" t="s">
        <v>165</v>
      </c>
      <c r="AU216" s="24" t="s">
        <v>79</v>
      </c>
      <c r="AY216" s="24" t="s">
        <v>161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4" t="s">
        <v>77</v>
      </c>
      <c r="BK216" s="193">
        <f>ROUND(I216*H216,2)</f>
        <v>0</v>
      </c>
      <c r="BL216" s="24" t="s">
        <v>277</v>
      </c>
      <c r="BM216" s="24" t="s">
        <v>2277</v>
      </c>
    </row>
    <row r="217" spans="2:65" s="1" customFormat="1" ht="31.5" customHeight="1">
      <c r="B217" s="181"/>
      <c r="C217" s="182" t="s">
        <v>1489</v>
      </c>
      <c r="D217" s="182" t="s">
        <v>165</v>
      </c>
      <c r="E217" s="183" t="s">
        <v>2278</v>
      </c>
      <c r="F217" s="184" t="s">
        <v>2279</v>
      </c>
      <c r="G217" s="185" t="s">
        <v>231</v>
      </c>
      <c r="H217" s="186">
        <v>75</v>
      </c>
      <c r="I217" s="187"/>
      <c r="J217" s="188">
        <f>ROUND(I217*H217,2)</f>
        <v>0</v>
      </c>
      <c r="K217" s="184" t="s">
        <v>169</v>
      </c>
      <c r="L217" s="41"/>
      <c r="M217" s="189" t="s">
        <v>5</v>
      </c>
      <c r="N217" s="190" t="s">
        <v>40</v>
      </c>
      <c r="O217" s="42"/>
      <c r="P217" s="191">
        <f>O217*H217</f>
        <v>0</v>
      </c>
      <c r="Q217" s="191">
        <v>4E-05</v>
      </c>
      <c r="R217" s="191">
        <f>Q217*H217</f>
        <v>0.003</v>
      </c>
      <c r="S217" s="191">
        <v>0</v>
      </c>
      <c r="T217" s="192">
        <f>S217*H217</f>
        <v>0</v>
      </c>
      <c r="AR217" s="24" t="s">
        <v>277</v>
      </c>
      <c r="AT217" s="24" t="s">
        <v>165</v>
      </c>
      <c r="AU217" s="24" t="s">
        <v>79</v>
      </c>
      <c r="AY217" s="24" t="s">
        <v>161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4" t="s">
        <v>77</v>
      </c>
      <c r="BK217" s="193">
        <f>ROUND(I217*H217,2)</f>
        <v>0</v>
      </c>
      <c r="BL217" s="24" t="s">
        <v>277</v>
      </c>
      <c r="BM217" s="24" t="s">
        <v>2280</v>
      </c>
    </row>
    <row r="218" spans="2:65" s="1" customFormat="1" ht="31.5" customHeight="1">
      <c r="B218" s="181"/>
      <c r="C218" s="182" t="s">
        <v>1493</v>
      </c>
      <c r="D218" s="182" t="s">
        <v>165</v>
      </c>
      <c r="E218" s="183" t="s">
        <v>2281</v>
      </c>
      <c r="F218" s="184" t="s">
        <v>2282</v>
      </c>
      <c r="G218" s="185" t="s">
        <v>231</v>
      </c>
      <c r="H218" s="186">
        <v>55</v>
      </c>
      <c r="I218" s="187"/>
      <c r="J218" s="188">
        <f>ROUND(I218*H218,2)</f>
        <v>0</v>
      </c>
      <c r="K218" s="184" t="s">
        <v>169</v>
      </c>
      <c r="L218" s="41"/>
      <c r="M218" s="189" t="s">
        <v>5</v>
      </c>
      <c r="N218" s="190" t="s">
        <v>40</v>
      </c>
      <c r="O218" s="42"/>
      <c r="P218" s="191">
        <f>O218*H218</f>
        <v>0</v>
      </c>
      <c r="Q218" s="191">
        <v>4E-05</v>
      </c>
      <c r="R218" s="191">
        <f>Q218*H218</f>
        <v>0.0022</v>
      </c>
      <c r="S218" s="191">
        <v>0</v>
      </c>
      <c r="T218" s="192">
        <f>S218*H218</f>
        <v>0</v>
      </c>
      <c r="AR218" s="24" t="s">
        <v>277</v>
      </c>
      <c r="AT218" s="24" t="s">
        <v>165</v>
      </c>
      <c r="AU218" s="24" t="s">
        <v>79</v>
      </c>
      <c r="AY218" s="24" t="s">
        <v>161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24" t="s">
        <v>77</v>
      </c>
      <c r="BK218" s="193">
        <f>ROUND(I218*H218,2)</f>
        <v>0</v>
      </c>
      <c r="BL218" s="24" t="s">
        <v>277</v>
      </c>
      <c r="BM218" s="24" t="s">
        <v>2283</v>
      </c>
    </row>
    <row r="219" spans="2:51" s="12" customFormat="1" ht="13.5">
      <c r="B219" s="198"/>
      <c r="D219" s="208" t="s">
        <v>217</v>
      </c>
      <c r="E219" s="217" t="s">
        <v>5</v>
      </c>
      <c r="F219" s="218" t="s">
        <v>2284</v>
      </c>
      <c r="H219" s="219">
        <v>55</v>
      </c>
      <c r="I219" s="203"/>
      <c r="L219" s="198"/>
      <c r="M219" s="204"/>
      <c r="N219" s="205"/>
      <c r="O219" s="205"/>
      <c r="P219" s="205"/>
      <c r="Q219" s="205"/>
      <c r="R219" s="205"/>
      <c r="S219" s="205"/>
      <c r="T219" s="206"/>
      <c r="AT219" s="200" t="s">
        <v>217</v>
      </c>
      <c r="AU219" s="200" t="s">
        <v>79</v>
      </c>
      <c r="AV219" s="12" t="s">
        <v>79</v>
      </c>
      <c r="AW219" s="12" t="s">
        <v>33</v>
      </c>
      <c r="AX219" s="12" t="s">
        <v>77</v>
      </c>
      <c r="AY219" s="200" t="s">
        <v>161</v>
      </c>
    </row>
    <row r="220" spans="2:65" s="1" customFormat="1" ht="22.5" customHeight="1">
      <c r="B220" s="181"/>
      <c r="C220" s="182" t="s">
        <v>1497</v>
      </c>
      <c r="D220" s="182" t="s">
        <v>165</v>
      </c>
      <c r="E220" s="183" t="s">
        <v>2285</v>
      </c>
      <c r="F220" s="184" t="s">
        <v>2286</v>
      </c>
      <c r="G220" s="185" t="s">
        <v>416</v>
      </c>
      <c r="H220" s="186">
        <v>32</v>
      </c>
      <c r="I220" s="187"/>
      <c r="J220" s="188">
        <f>ROUND(I220*H220,2)</f>
        <v>0</v>
      </c>
      <c r="K220" s="184" t="s">
        <v>169</v>
      </c>
      <c r="L220" s="41"/>
      <c r="M220" s="189" t="s">
        <v>5</v>
      </c>
      <c r="N220" s="190" t="s">
        <v>40</v>
      </c>
      <c r="O220" s="42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24" t="s">
        <v>277</v>
      </c>
      <c r="AT220" s="24" t="s">
        <v>165</v>
      </c>
      <c r="AU220" s="24" t="s">
        <v>79</v>
      </c>
      <c r="AY220" s="24" t="s">
        <v>161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4" t="s">
        <v>77</v>
      </c>
      <c r="BK220" s="193">
        <f>ROUND(I220*H220,2)</f>
        <v>0</v>
      </c>
      <c r="BL220" s="24" t="s">
        <v>277</v>
      </c>
      <c r="BM220" s="24" t="s">
        <v>2287</v>
      </c>
    </row>
    <row r="221" spans="2:65" s="1" customFormat="1" ht="22.5" customHeight="1">
      <c r="B221" s="181"/>
      <c r="C221" s="182" t="s">
        <v>1501</v>
      </c>
      <c r="D221" s="182" t="s">
        <v>165</v>
      </c>
      <c r="E221" s="183" t="s">
        <v>2288</v>
      </c>
      <c r="F221" s="184" t="s">
        <v>2289</v>
      </c>
      <c r="G221" s="185" t="s">
        <v>416</v>
      </c>
      <c r="H221" s="186">
        <v>5</v>
      </c>
      <c r="I221" s="187"/>
      <c r="J221" s="188">
        <f>ROUND(I221*H221,2)</f>
        <v>0</v>
      </c>
      <c r="K221" s="184" t="s">
        <v>169</v>
      </c>
      <c r="L221" s="41"/>
      <c r="M221" s="189" t="s">
        <v>5</v>
      </c>
      <c r="N221" s="190" t="s">
        <v>40</v>
      </c>
      <c r="O221" s="42"/>
      <c r="P221" s="191">
        <f>O221*H221</f>
        <v>0</v>
      </c>
      <c r="Q221" s="191">
        <v>2E-05</v>
      </c>
      <c r="R221" s="191">
        <f>Q221*H221</f>
        <v>0.0001</v>
      </c>
      <c r="S221" s="191">
        <v>0</v>
      </c>
      <c r="T221" s="192">
        <f>S221*H221</f>
        <v>0</v>
      </c>
      <c r="AR221" s="24" t="s">
        <v>277</v>
      </c>
      <c r="AT221" s="24" t="s">
        <v>165</v>
      </c>
      <c r="AU221" s="24" t="s">
        <v>79</v>
      </c>
      <c r="AY221" s="24" t="s">
        <v>161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4" t="s">
        <v>77</v>
      </c>
      <c r="BK221" s="193">
        <f>ROUND(I221*H221,2)</f>
        <v>0</v>
      </c>
      <c r="BL221" s="24" t="s">
        <v>277</v>
      </c>
      <c r="BM221" s="24" t="s">
        <v>2290</v>
      </c>
    </row>
    <row r="222" spans="2:65" s="1" customFormat="1" ht="22.5" customHeight="1">
      <c r="B222" s="181"/>
      <c r="C222" s="234" t="s">
        <v>1518</v>
      </c>
      <c r="D222" s="234" t="s">
        <v>513</v>
      </c>
      <c r="E222" s="235" t="s">
        <v>2291</v>
      </c>
      <c r="F222" s="236" t="s">
        <v>2292</v>
      </c>
      <c r="G222" s="237" t="s">
        <v>416</v>
      </c>
      <c r="H222" s="238">
        <v>1</v>
      </c>
      <c r="I222" s="239"/>
      <c r="J222" s="240">
        <f>ROUND(I222*H222,2)</f>
        <v>0</v>
      </c>
      <c r="K222" s="236" t="s">
        <v>169</v>
      </c>
      <c r="L222" s="241"/>
      <c r="M222" s="242" t="s">
        <v>5</v>
      </c>
      <c r="N222" s="243" t="s">
        <v>40</v>
      </c>
      <c r="O222" s="42"/>
      <c r="P222" s="191">
        <f>O222*H222</f>
        <v>0</v>
      </c>
      <c r="Q222" s="191">
        <v>0.00019</v>
      </c>
      <c r="R222" s="191">
        <f>Q222*H222</f>
        <v>0.00019</v>
      </c>
      <c r="S222" s="191">
        <v>0</v>
      </c>
      <c r="T222" s="192">
        <f>S222*H222</f>
        <v>0</v>
      </c>
      <c r="AR222" s="24" t="s">
        <v>1073</v>
      </c>
      <c r="AT222" s="24" t="s">
        <v>513</v>
      </c>
      <c r="AU222" s="24" t="s">
        <v>79</v>
      </c>
      <c r="AY222" s="24" t="s">
        <v>161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4" t="s">
        <v>77</v>
      </c>
      <c r="BK222" s="193">
        <f>ROUND(I222*H222,2)</f>
        <v>0</v>
      </c>
      <c r="BL222" s="24" t="s">
        <v>277</v>
      </c>
      <c r="BM222" s="24" t="s">
        <v>2293</v>
      </c>
    </row>
    <row r="223" spans="2:47" s="1" customFormat="1" ht="27">
      <c r="B223" s="41"/>
      <c r="D223" s="208" t="s">
        <v>623</v>
      </c>
      <c r="F223" s="244" t="s">
        <v>2294</v>
      </c>
      <c r="I223" s="245"/>
      <c r="L223" s="41"/>
      <c r="M223" s="246"/>
      <c r="N223" s="42"/>
      <c r="O223" s="42"/>
      <c r="P223" s="42"/>
      <c r="Q223" s="42"/>
      <c r="R223" s="42"/>
      <c r="S223" s="42"/>
      <c r="T223" s="70"/>
      <c r="AT223" s="24" t="s">
        <v>623</v>
      </c>
      <c r="AU223" s="24" t="s">
        <v>79</v>
      </c>
    </row>
    <row r="224" spans="2:65" s="1" customFormat="1" ht="22.5" customHeight="1">
      <c r="B224" s="181"/>
      <c r="C224" s="234" t="s">
        <v>1684</v>
      </c>
      <c r="D224" s="234" t="s">
        <v>513</v>
      </c>
      <c r="E224" s="235" t="s">
        <v>2295</v>
      </c>
      <c r="F224" s="236" t="s">
        <v>2296</v>
      </c>
      <c r="G224" s="237" t="s">
        <v>416</v>
      </c>
      <c r="H224" s="238">
        <v>4</v>
      </c>
      <c r="I224" s="239"/>
      <c r="J224" s="240">
        <f>ROUND(I224*H224,2)</f>
        <v>0</v>
      </c>
      <c r="K224" s="236" t="s">
        <v>5</v>
      </c>
      <c r="L224" s="241"/>
      <c r="M224" s="242" t="s">
        <v>5</v>
      </c>
      <c r="N224" s="243" t="s">
        <v>40</v>
      </c>
      <c r="O224" s="42"/>
      <c r="P224" s="191">
        <f>O224*H224</f>
        <v>0</v>
      </c>
      <c r="Q224" s="191">
        <v>0.00019</v>
      </c>
      <c r="R224" s="191">
        <f>Q224*H224</f>
        <v>0.00076</v>
      </c>
      <c r="S224" s="191">
        <v>0</v>
      </c>
      <c r="T224" s="192">
        <f>S224*H224</f>
        <v>0</v>
      </c>
      <c r="AR224" s="24" t="s">
        <v>1073</v>
      </c>
      <c r="AT224" s="24" t="s">
        <v>513</v>
      </c>
      <c r="AU224" s="24" t="s">
        <v>79</v>
      </c>
      <c r="AY224" s="24" t="s">
        <v>161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4" t="s">
        <v>77</v>
      </c>
      <c r="BK224" s="193">
        <f>ROUND(I224*H224,2)</f>
        <v>0</v>
      </c>
      <c r="BL224" s="24" t="s">
        <v>277</v>
      </c>
      <c r="BM224" s="24" t="s">
        <v>2297</v>
      </c>
    </row>
    <row r="225" spans="2:47" s="1" customFormat="1" ht="27">
      <c r="B225" s="41"/>
      <c r="D225" s="208" t="s">
        <v>623</v>
      </c>
      <c r="F225" s="244" t="s">
        <v>2294</v>
      </c>
      <c r="I225" s="245"/>
      <c r="L225" s="41"/>
      <c r="M225" s="246"/>
      <c r="N225" s="42"/>
      <c r="O225" s="42"/>
      <c r="P225" s="42"/>
      <c r="Q225" s="42"/>
      <c r="R225" s="42"/>
      <c r="S225" s="42"/>
      <c r="T225" s="70"/>
      <c r="AT225" s="24" t="s">
        <v>623</v>
      </c>
      <c r="AU225" s="24" t="s">
        <v>79</v>
      </c>
    </row>
    <row r="226" spans="2:65" s="1" customFormat="1" ht="22.5" customHeight="1">
      <c r="B226" s="181"/>
      <c r="C226" s="182" t="s">
        <v>1522</v>
      </c>
      <c r="D226" s="182" t="s">
        <v>165</v>
      </c>
      <c r="E226" s="183" t="s">
        <v>2298</v>
      </c>
      <c r="F226" s="184" t="s">
        <v>2299</v>
      </c>
      <c r="G226" s="185" t="s">
        <v>416</v>
      </c>
      <c r="H226" s="186">
        <v>2</v>
      </c>
      <c r="I226" s="187"/>
      <c r="J226" s="188">
        <f>ROUND(I226*H226,2)</f>
        <v>0</v>
      </c>
      <c r="K226" s="184" t="s">
        <v>169</v>
      </c>
      <c r="L226" s="41"/>
      <c r="M226" s="189" t="s">
        <v>5</v>
      </c>
      <c r="N226" s="190" t="s">
        <v>40</v>
      </c>
      <c r="O226" s="42"/>
      <c r="P226" s="191">
        <f>O226*H226</f>
        <v>0</v>
      </c>
      <c r="Q226" s="191">
        <v>2E-05</v>
      </c>
      <c r="R226" s="191">
        <f>Q226*H226</f>
        <v>4E-05</v>
      </c>
      <c r="S226" s="191">
        <v>0</v>
      </c>
      <c r="T226" s="192">
        <f>S226*H226</f>
        <v>0</v>
      </c>
      <c r="AR226" s="24" t="s">
        <v>277</v>
      </c>
      <c r="AT226" s="24" t="s">
        <v>165</v>
      </c>
      <c r="AU226" s="24" t="s">
        <v>79</v>
      </c>
      <c r="AY226" s="24" t="s">
        <v>161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4" t="s">
        <v>77</v>
      </c>
      <c r="BK226" s="193">
        <f>ROUND(I226*H226,2)</f>
        <v>0</v>
      </c>
      <c r="BL226" s="24" t="s">
        <v>277</v>
      </c>
      <c r="BM226" s="24" t="s">
        <v>2300</v>
      </c>
    </row>
    <row r="227" spans="2:65" s="1" customFormat="1" ht="22.5" customHeight="1">
      <c r="B227" s="181"/>
      <c r="C227" s="234" t="s">
        <v>1626</v>
      </c>
      <c r="D227" s="234" t="s">
        <v>513</v>
      </c>
      <c r="E227" s="235" t="s">
        <v>2301</v>
      </c>
      <c r="F227" s="236" t="s">
        <v>2302</v>
      </c>
      <c r="G227" s="237" t="s">
        <v>416</v>
      </c>
      <c r="H227" s="238">
        <v>2</v>
      </c>
      <c r="I227" s="239"/>
      <c r="J227" s="240">
        <f>ROUND(I227*H227,2)</f>
        <v>0</v>
      </c>
      <c r="K227" s="236" t="s">
        <v>169</v>
      </c>
      <c r="L227" s="241"/>
      <c r="M227" s="242" t="s">
        <v>5</v>
      </c>
      <c r="N227" s="243" t="s">
        <v>40</v>
      </c>
      <c r="O227" s="42"/>
      <c r="P227" s="191">
        <f>O227*H227</f>
        <v>0</v>
      </c>
      <c r="Q227" s="191">
        <v>0.0005</v>
      </c>
      <c r="R227" s="191">
        <f>Q227*H227</f>
        <v>0.001</v>
      </c>
      <c r="S227" s="191">
        <v>0</v>
      </c>
      <c r="T227" s="192">
        <f>S227*H227</f>
        <v>0</v>
      </c>
      <c r="AR227" s="24" t="s">
        <v>1073</v>
      </c>
      <c r="AT227" s="24" t="s">
        <v>513</v>
      </c>
      <c r="AU227" s="24" t="s">
        <v>79</v>
      </c>
      <c r="AY227" s="24" t="s">
        <v>161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24" t="s">
        <v>77</v>
      </c>
      <c r="BK227" s="193">
        <f>ROUND(I227*H227,2)</f>
        <v>0</v>
      </c>
      <c r="BL227" s="24" t="s">
        <v>277</v>
      </c>
      <c r="BM227" s="24" t="s">
        <v>2303</v>
      </c>
    </row>
    <row r="228" spans="2:47" s="1" customFormat="1" ht="27">
      <c r="B228" s="41"/>
      <c r="D228" s="208" t="s">
        <v>623</v>
      </c>
      <c r="F228" s="244" t="s">
        <v>2304</v>
      </c>
      <c r="I228" s="245"/>
      <c r="L228" s="41"/>
      <c r="M228" s="246"/>
      <c r="N228" s="42"/>
      <c r="O228" s="42"/>
      <c r="P228" s="42"/>
      <c r="Q228" s="42"/>
      <c r="R228" s="42"/>
      <c r="S228" s="42"/>
      <c r="T228" s="70"/>
      <c r="AT228" s="24" t="s">
        <v>623</v>
      </c>
      <c r="AU228" s="24" t="s">
        <v>79</v>
      </c>
    </row>
    <row r="229" spans="2:65" s="1" customFormat="1" ht="22.5" customHeight="1">
      <c r="B229" s="181"/>
      <c r="C229" s="182" t="s">
        <v>1675</v>
      </c>
      <c r="D229" s="182" t="s">
        <v>165</v>
      </c>
      <c r="E229" s="183" t="s">
        <v>2305</v>
      </c>
      <c r="F229" s="184" t="s">
        <v>2306</v>
      </c>
      <c r="G229" s="185" t="s">
        <v>231</v>
      </c>
      <c r="H229" s="186">
        <v>130</v>
      </c>
      <c r="I229" s="187"/>
      <c r="J229" s="188">
        <f>ROUND(I229*H229,2)</f>
        <v>0</v>
      </c>
      <c r="K229" s="184" t="s">
        <v>169</v>
      </c>
      <c r="L229" s="41"/>
      <c r="M229" s="189" t="s">
        <v>5</v>
      </c>
      <c r="N229" s="190" t="s">
        <v>40</v>
      </c>
      <c r="O229" s="42"/>
      <c r="P229" s="191">
        <f>O229*H229</f>
        <v>0</v>
      </c>
      <c r="Q229" s="191">
        <v>0.00019</v>
      </c>
      <c r="R229" s="191">
        <f>Q229*H229</f>
        <v>0.0247</v>
      </c>
      <c r="S229" s="191">
        <v>0</v>
      </c>
      <c r="T229" s="192">
        <f>S229*H229</f>
        <v>0</v>
      </c>
      <c r="AR229" s="24" t="s">
        <v>277</v>
      </c>
      <c r="AT229" s="24" t="s">
        <v>165</v>
      </c>
      <c r="AU229" s="24" t="s">
        <v>79</v>
      </c>
      <c r="AY229" s="24" t="s">
        <v>161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77</v>
      </c>
      <c r="BK229" s="193">
        <f>ROUND(I229*H229,2)</f>
        <v>0</v>
      </c>
      <c r="BL229" s="24" t="s">
        <v>277</v>
      </c>
      <c r="BM229" s="24" t="s">
        <v>2307</v>
      </c>
    </row>
    <row r="230" spans="2:65" s="1" customFormat="1" ht="22.5" customHeight="1">
      <c r="B230" s="181"/>
      <c r="C230" s="182" t="s">
        <v>1636</v>
      </c>
      <c r="D230" s="182" t="s">
        <v>165</v>
      </c>
      <c r="E230" s="183" t="s">
        <v>2308</v>
      </c>
      <c r="F230" s="184" t="s">
        <v>2309</v>
      </c>
      <c r="G230" s="185" t="s">
        <v>231</v>
      </c>
      <c r="H230" s="186">
        <v>130</v>
      </c>
      <c r="I230" s="187"/>
      <c r="J230" s="188">
        <f>ROUND(I230*H230,2)</f>
        <v>0</v>
      </c>
      <c r="K230" s="184" t="s">
        <v>169</v>
      </c>
      <c r="L230" s="41"/>
      <c r="M230" s="189" t="s">
        <v>5</v>
      </c>
      <c r="N230" s="190" t="s">
        <v>40</v>
      </c>
      <c r="O230" s="42"/>
      <c r="P230" s="191">
        <f>O230*H230</f>
        <v>0</v>
      </c>
      <c r="Q230" s="191">
        <v>1E-05</v>
      </c>
      <c r="R230" s="191">
        <f>Q230*H230</f>
        <v>0.0013000000000000002</v>
      </c>
      <c r="S230" s="191">
        <v>0</v>
      </c>
      <c r="T230" s="192">
        <f>S230*H230</f>
        <v>0</v>
      </c>
      <c r="AR230" s="24" t="s">
        <v>277</v>
      </c>
      <c r="AT230" s="24" t="s">
        <v>165</v>
      </c>
      <c r="AU230" s="24" t="s">
        <v>79</v>
      </c>
      <c r="AY230" s="24" t="s">
        <v>161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4" t="s">
        <v>77</v>
      </c>
      <c r="BK230" s="193">
        <f>ROUND(I230*H230,2)</f>
        <v>0</v>
      </c>
      <c r="BL230" s="24" t="s">
        <v>277</v>
      </c>
      <c r="BM230" s="24" t="s">
        <v>2310</v>
      </c>
    </row>
    <row r="231" spans="2:65" s="1" customFormat="1" ht="22.5" customHeight="1">
      <c r="B231" s="181"/>
      <c r="C231" s="182" t="s">
        <v>1680</v>
      </c>
      <c r="D231" s="182" t="s">
        <v>165</v>
      </c>
      <c r="E231" s="183" t="s">
        <v>2311</v>
      </c>
      <c r="F231" s="184" t="s">
        <v>2312</v>
      </c>
      <c r="G231" s="185" t="s">
        <v>251</v>
      </c>
      <c r="H231" s="186">
        <v>0.6</v>
      </c>
      <c r="I231" s="187"/>
      <c r="J231" s="188">
        <f>ROUND(I231*H231,2)</f>
        <v>0</v>
      </c>
      <c r="K231" s="184" t="s">
        <v>169</v>
      </c>
      <c r="L231" s="41"/>
      <c r="M231" s="189" t="s">
        <v>5</v>
      </c>
      <c r="N231" s="190" t="s">
        <v>40</v>
      </c>
      <c r="O231" s="42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AR231" s="24" t="s">
        <v>277</v>
      </c>
      <c r="AT231" s="24" t="s">
        <v>165</v>
      </c>
      <c r="AU231" s="24" t="s">
        <v>79</v>
      </c>
      <c r="AY231" s="24" t="s">
        <v>161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4" t="s">
        <v>77</v>
      </c>
      <c r="BK231" s="193">
        <f>ROUND(I231*H231,2)</f>
        <v>0</v>
      </c>
      <c r="BL231" s="24" t="s">
        <v>277</v>
      </c>
      <c r="BM231" s="24" t="s">
        <v>2313</v>
      </c>
    </row>
    <row r="232" spans="2:63" s="11" customFormat="1" ht="29.85" customHeight="1">
      <c r="B232" s="167"/>
      <c r="D232" s="178" t="s">
        <v>68</v>
      </c>
      <c r="E232" s="179" t="s">
        <v>2314</v>
      </c>
      <c r="F232" s="179" t="s">
        <v>2315</v>
      </c>
      <c r="I232" s="170"/>
      <c r="J232" s="180">
        <f>BK232</f>
        <v>0</v>
      </c>
      <c r="L232" s="167"/>
      <c r="M232" s="172"/>
      <c r="N232" s="173"/>
      <c r="O232" s="173"/>
      <c r="P232" s="174">
        <f>SUM(P233:P248)</f>
        <v>0</v>
      </c>
      <c r="Q232" s="173"/>
      <c r="R232" s="174">
        <f>SUM(R233:R248)</f>
        <v>0.4493400000000001</v>
      </c>
      <c r="S232" s="173"/>
      <c r="T232" s="175">
        <f>SUM(T233:T248)</f>
        <v>0</v>
      </c>
      <c r="AR232" s="168" t="s">
        <v>79</v>
      </c>
      <c r="AT232" s="176" t="s">
        <v>68</v>
      </c>
      <c r="AU232" s="176" t="s">
        <v>77</v>
      </c>
      <c r="AY232" s="168" t="s">
        <v>161</v>
      </c>
      <c r="BK232" s="177">
        <f>SUM(BK233:BK248)</f>
        <v>0</v>
      </c>
    </row>
    <row r="233" spans="2:65" s="1" customFormat="1" ht="22.5" customHeight="1">
      <c r="B233" s="181"/>
      <c r="C233" s="182" t="s">
        <v>545</v>
      </c>
      <c r="D233" s="182" t="s">
        <v>165</v>
      </c>
      <c r="E233" s="183" t="s">
        <v>2316</v>
      </c>
      <c r="F233" s="184" t="s">
        <v>2317</v>
      </c>
      <c r="G233" s="185" t="s">
        <v>1912</v>
      </c>
      <c r="H233" s="186">
        <v>1</v>
      </c>
      <c r="I233" s="187"/>
      <c r="J233" s="188">
        <f aca="true" t="shared" si="20" ref="J233:J248">ROUND(I233*H233,2)</f>
        <v>0</v>
      </c>
      <c r="K233" s="184" t="s">
        <v>169</v>
      </c>
      <c r="L233" s="41"/>
      <c r="M233" s="189" t="s">
        <v>5</v>
      </c>
      <c r="N233" s="190" t="s">
        <v>40</v>
      </c>
      <c r="O233" s="42"/>
      <c r="P233" s="191">
        <f aca="true" t="shared" si="21" ref="P233:P248">O233*H233</f>
        <v>0</v>
      </c>
      <c r="Q233" s="191">
        <v>0.00322</v>
      </c>
      <c r="R233" s="191">
        <f aca="true" t="shared" si="22" ref="R233:R248">Q233*H233</f>
        <v>0.00322</v>
      </c>
      <c r="S233" s="191">
        <v>0</v>
      </c>
      <c r="T233" s="192">
        <f aca="true" t="shared" si="23" ref="T233:T248">S233*H233</f>
        <v>0</v>
      </c>
      <c r="AR233" s="24" t="s">
        <v>277</v>
      </c>
      <c r="AT233" s="24" t="s">
        <v>165</v>
      </c>
      <c r="AU233" s="24" t="s">
        <v>79</v>
      </c>
      <c r="AY233" s="24" t="s">
        <v>161</v>
      </c>
      <c r="BE233" s="193">
        <f aca="true" t="shared" si="24" ref="BE233:BE248">IF(N233="základní",J233,0)</f>
        <v>0</v>
      </c>
      <c r="BF233" s="193">
        <f aca="true" t="shared" si="25" ref="BF233:BF248">IF(N233="snížená",J233,0)</f>
        <v>0</v>
      </c>
      <c r="BG233" s="193">
        <f aca="true" t="shared" si="26" ref="BG233:BG248">IF(N233="zákl. přenesená",J233,0)</f>
        <v>0</v>
      </c>
      <c r="BH233" s="193">
        <f aca="true" t="shared" si="27" ref="BH233:BH248">IF(N233="sníž. přenesená",J233,0)</f>
        <v>0</v>
      </c>
      <c r="BI233" s="193">
        <f aca="true" t="shared" si="28" ref="BI233:BI248">IF(N233="nulová",J233,0)</f>
        <v>0</v>
      </c>
      <c r="BJ233" s="24" t="s">
        <v>77</v>
      </c>
      <c r="BK233" s="193">
        <f aca="true" t="shared" si="29" ref="BK233:BK248">ROUND(I233*H233,2)</f>
        <v>0</v>
      </c>
      <c r="BL233" s="24" t="s">
        <v>277</v>
      </c>
      <c r="BM233" s="24" t="s">
        <v>2318</v>
      </c>
    </row>
    <row r="234" spans="2:65" s="1" customFormat="1" ht="22.5" customHeight="1">
      <c r="B234" s="181"/>
      <c r="C234" s="182" t="s">
        <v>539</v>
      </c>
      <c r="D234" s="182" t="s">
        <v>165</v>
      </c>
      <c r="E234" s="183" t="s">
        <v>2319</v>
      </c>
      <c r="F234" s="184" t="s">
        <v>2320</v>
      </c>
      <c r="G234" s="185" t="s">
        <v>1912</v>
      </c>
      <c r="H234" s="186">
        <v>10</v>
      </c>
      <c r="I234" s="187"/>
      <c r="J234" s="188">
        <f t="shared" si="20"/>
        <v>0</v>
      </c>
      <c r="K234" s="184" t="s">
        <v>169</v>
      </c>
      <c r="L234" s="41"/>
      <c r="M234" s="189" t="s">
        <v>5</v>
      </c>
      <c r="N234" s="190" t="s">
        <v>40</v>
      </c>
      <c r="O234" s="42"/>
      <c r="P234" s="191">
        <f t="shared" si="21"/>
        <v>0</v>
      </c>
      <c r="Q234" s="191">
        <v>0.00382</v>
      </c>
      <c r="R234" s="191">
        <f t="shared" si="22"/>
        <v>0.0382</v>
      </c>
      <c r="S234" s="191">
        <v>0</v>
      </c>
      <c r="T234" s="192">
        <f t="shared" si="23"/>
        <v>0</v>
      </c>
      <c r="AR234" s="24" t="s">
        <v>277</v>
      </c>
      <c r="AT234" s="24" t="s">
        <v>165</v>
      </c>
      <c r="AU234" s="24" t="s">
        <v>79</v>
      </c>
      <c r="AY234" s="24" t="s">
        <v>161</v>
      </c>
      <c r="BE234" s="193">
        <f t="shared" si="24"/>
        <v>0</v>
      </c>
      <c r="BF234" s="193">
        <f t="shared" si="25"/>
        <v>0</v>
      </c>
      <c r="BG234" s="193">
        <f t="shared" si="26"/>
        <v>0</v>
      </c>
      <c r="BH234" s="193">
        <f t="shared" si="27"/>
        <v>0</v>
      </c>
      <c r="BI234" s="193">
        <f t="shared" si="28"/>
        <v>0</v>
      </c>
      <c r="BJ234" s="24" t="s">
        <v>77</v>
      </c>
      <c r="BK234" s="193">
        <f t="shared" si="29"/>
        <v>0</v>
      </c>
      <c r="BL234" s="24" t="s">
        <v>277</v>
      </c>
      <c r="BM234" s="24" t="s">
        <v>2321</v>
      </c>
    </row>
    <row r="235" spans="2:65" s="1" customFormat="1" ht="31.5" customHeight="1">
      <c r="B235" s="181"/>
      <c r="C235" s="182" t="s">
        <v>563</v>
      </c>
      <c r="D235" s="182" t="s">
        <v>165</v>
      </c>
      <c r="E235" s="183" t="s">
        <v>2322</v>
      </c>
      <c r="F235" s="184" t="s">
        <v>2323</v>
      </c>
      <c r="G235" s="185" t="s">
        <v>1912</v>
      </c>
      <c r="H235" s="186">
        <v>10</v>
      </c>
      <c r="I235" s="187"/>
      <c r="J235" s="188">
        <f t="shared" si="20"/>
        <v>0</v>
      </c>
      <c r="K235" s="184" t="s">
        <v>169</v>
      </c>
      <c r="L235" s="41"/>
      <c r="M235" s="189" t="s">
        <v>5</v>
      </c>
      <c r="N235" s="190" t="s">
        <v>40</v>
      </c>
      <c r="O235" s="42"/>
      <c r="P235" s="191">
        <f t="shared" si="21"/>
        <v>0</v>
      </c>
      <c r="Q235" s="191">
        <v>0.01023</v>
      </c>
      <c r="R235" s="191">
        <f t="shared" si="22"/>
        <v>0.1023</v>
      </c>
      <c r="S235" s="191">
        <v>0</v>
      </c>
      <c r="T235" s="192">
        <f t="shared" si="23"/>
        <v>0</v>
      </c>
      <c r="AR235" s="24" t="s">
        <v>277</v>
      </c>
      <c r="AT235" s="24" t="s">
        <v>165</v>
      </c>
      <c r="AU235" s="24" t="s">
        <v>79</v>
      </c>
      <c r="AY235" s="24" t="s">
        <v>161</v>
      </c>
      <c r="BE235" s="193">
        <f t="shared" si="24"/>
        <v>0</v>
      </c>
      <c r="BF235" s="193">
        <f t="shared" si="25"/>
        <v>0</v>
      </c>
      <c r="BG235" s="193">
        <f t="shared" si="26"/>
        <v>0</v>
      </c>
      <c r="BH235" s="193">
        <f t="shared" si="27"/>
        <v>0</v>
      </c>
      <c r="BI235" s="193">
        <f t="shared" si="28"/>
        <v>0</v>
      </c>
      <c r="BJ235" s="24" t="s">
        <v>77</v>
      </c>
      <c r="BK235" s="193">
        <f t="shared" si="29"/>
        <v>0</v>
      </c>
      <c r="BL235" s="24" t="s">
        <v>277</v>
      </c>
      <c r="BM235" s="24" t="s">
        <v>2324</v>
      </c>
    </row>
    <row r="236" spans="2:65" s="1" customFormat="1" ht="22.5" customHeight="1">
      <c r="B236" s="181"/>
      <c r="C236" s="182" t="s">
        <v>568</v>
      </c>
      <c r="D236" s="182" t="s">
        <v>165</v>
      </c>
      <c r="E236" s="183" t="s">
        <v>2325</v>
      </c>
      <c r="F236" s="184" t="s">
        <v>2326</v>
      </c>
      <c r="G236" s="185" t="s">
        <v>1912</v>
      </c>
      <c r="H236" s="186">
        <v>1</v>
      </c>
      <c r="I236" s="187"/>
      <c r="J236" s="188">
        <f t="shared" si="20"/>
        <v>0</v>
      </c>
      <c r="K236" s="184" t="s">
        <v>169</v>
      </c>
      <c r="L236" s="41"/>
      <c r="M236" s="189" t="s">
        <v>5</v>
      </c>
      <c r="N236" s="190" t="s">
        <v>40</v>
      </c>
      <c r="O236" s="42"/>
      <c r="P236" s="191">
        <f t="shared" si="21"/>
        <v>0</v>
      </c>
      <c r="Q236" s="191">
        <v>0.01692</v>
      </c>
      <c r="R236" s="191">
        <f t="shared" si="22"/>
        <v>0.01692</v>
      </c>
      <c r="S236" s="191">
        <v>0</v>
      </c>
      <c r="T236" s="192">
        <f t="shared" si="23"/>
        <v>0</v>
      </c>
      <c r="AR236" s="24" t="s">
        <v>277</v>
      </c>
      <c r="AT236" s="24" t="s">
        <v>165</v>
      </c>
      <c r="AU236" s="24" t="s">
        <v>79</v>
      </c>
      <c r="AY236" s="24" t="s">
        <v>161</v>
      </c>
      <c r="BE236" s="193">
        <f t="shared" si="24"/>
        <v>0</v>
      </c>
      <c r="BF236" s="193">
        <f t="shared" si="25"/>
        <v>0</v>
      </c>
      <c r="BG236" s="193">
        <f t="shared" si="26"/>
        <v>0</v>
      </c>
      <c r="BH236" s="193">
        <f t="shared" si="27"/>
        <v>0</v>
      </c>
      <c r="BI236" s="193">
        <f t="shared" si="28"/>
        <v>0</v>
      </c>
      <c r="BJ236" s="24" t="s">
        <v>77</v>
      </c>
      <c r="BK236" s="193">
        <f t="shared" si="29"/>
        <v>0</v>
      </c>
      <c r="BL236" s="24" t="s">
        <v>277</v>
      </c>
      <c r="BM236" s="24" t="s">
        <v>2327</v>
      </c>
    </row>
    <row r="237" spans="2:65" s="1" customFormat="1" ht="22.5" customHeight="1">
      <c r="B237" s="181"/>
      <c r="C237" s="182" t="s">
        <v>573</v>
      </c>
      <c r="D237" s="182" t="s">
        <v>165</v>
      </c>
      <c r="E237" s="183" t="s">
        <v>2328</v>
      </c>
      <c r="F237" s="184" t="s">
        <v>2329</v>
      </c>
      <c r="G237" s="185" t="s">
        <v>1912</v>
      </c>
      <c r="H237" s="186">
        <v>8</v>
      </c>
      <c r="I237" s="187"/>
      <c r="J237" s="188">
        <f t="shared" si="20"/>
        <v>0</v>
      </c>
      <c r="K237" s="184" t="s">
        <v>169</v>
      </c>
      <c r="L237" s="41"/>
      <c r="M237" s="189" t="s">
        <v>5</v>
      </c>
      <c r="N237" s="190" t="s">
        <v>40</v>
      </c>
      <c r="O237" s="42"/>
      <c r="P237" s="191">
        <f t="shared" si="21"/>
        <v>0</v>
      </c>
      <c r="Q237" s="191">
        <v>0.01376</v>
      </c>
      <c r="R237" s="191">
        <f t="shared" si="22"/>
        <v>0.11008</v>
      </c>
      <c r="S237" s="191">
        <v>0</v>
      </c>
      <c r="T237" s="192">
        <f t="shared" si="23"/>
        <v>0</v>
      </c>
      <c r="AR237" s="24" t="s">
        <v>277</v>
      </c>
      <c r="AT237" s="24" t="s">
        <v>165</v>
      </c>
      <c r="AU237" s="24" t="s">
        <v>79</v>
      </c>
      <c r="AY237" s="24" t="s">
        <v>161</v>
      </c>
      <c r="BE237" s="193">
        <f t="shared" si="24"/>
        <v>0</v>
      </c>
      <c r="BF237" s="193">
        <f t="shared" si="25"/>
        <v>0</v>
      </c>
      <c r="BG237" s="193">
        <f t="shared" si="26"/>
        <v>0</v>
      </c>
      <c r="BH237" s="193">
        <f t="shared" si="27"/>
        <v>0</v>
      </c>
      <c r="BI237" s="193">
        <f t="shared" si="28"/>
        <v>0</v>
      </c>
      <c r="BJ237" s="24" t="s">
        <v>77</v>
      </c>
      <c r="BK237" s="193">
        <f t="shared" si="29"/>
        <v>0</v>
      </c>
      <c r="BL237" s="24" t="s">
        <v>277</v>
      </c>
      <c r="BM237" s="24" t="s">
        <v>2330</v>
      </c>
    </row>
    <row r="238" spans="2:65" s="1" customFormat="1" ht="22.5" customHeight="1">
      <c r="B238" s="181"/>
      <c r="C238" s="182" t="s">
        <v>578</v>
      </c>
      <c r="D238" s="182" t="s">
        <v>165</v>
      </c>
      <c r="E238" s="183" t="s">
        <v>2331</v>
      </c>
      <c r="F238" s="184" t="s">
        <v>2332</v>
      </c>
      <c r="G238" s="185" t="s">
        <v>1912</v>
      </c>
      <c r="H238" s="186">
        <v>4</v>
      </c>
      <c r="I238" s="187"/>
      <c r="J238" s="188">
        <f t="shared" si="20"/>
        <v>0</v>
      </c>
      <c r="K238" s="184" t="s">
        <v>169</v>
      </c>
      <c r="L238" s="41"/>
      <c r="M238" s="189" t="s">
        <v>5</v>
      </c>
      <c r="N238" s="190" t="s">
        <v>40</v>
      </c>
      <c r="O238" s="42"/>
      <c r="P238" s="191">
        <f t="shared" si="21"/>
        <v>0</v>
      </c>
      <c r="Q238" s="191">
        <v>0.01726</v>
      </c>
      <c r="R238" s="191">
        <f t="shared" si="22"/>
        <v>0.06904</v>
      </c>
      <c r="S238" s="191">
        <v>0</v>
      </c>
      <c r="T238" s="192">
        <f t="shared" si="23"/>
        <v>0</v>
      </c>
      <c r="AR238" s="24" t="s">
        <v>277</v>
      </c>
      <c r="AT238" s="24" t="s">
        <v>165</v>
      </c>
      <c r="AU238" s="24" t="s">
        <v>79</v>
      </c>
      <c r="AY238" s="24" t="s">
        <v>161</v>
      </c>
      <c r="BE238" s="193">
        <f t="shared" si="24"/>
        <v>0</v>
      </c>
      <c r="BF238" s="193">
        <f t="shared" si="25"/>
        <v>0</v>
      </c>
      <c r="BG238" s="193">
        <f t="shared" si="26"/>
        <v>0</v>
      </c>
      <c r="BH238" s="193">
        <f t="shared" si="27"/>
        <v>0</v>
      </c>
      <c r="BI238" s="193">
        <f t="shared" si="28"/>
        <v>0</v>
      </c>
      <c r="BJ238" s="24" t="s">
        <v>77</v>
      </c>
      <c r="BK238" s="193">
        <f t="shared" si="29"/>
        <v>0</v>
      </c>
      <c r="BL238" s="24" t="s">
        <v>277</v>
      </c>
      <c r="BM238" s="24" t="s">
        <v>2333</v>
      </c>
    </row>
    <row r="239" spans="2:65" s="1" customFormat="1" ht="22.5" customHeight="1">
      <c r="B239" s="181"/>
      <c r="C239" s="182" t="s">
        <v>550</v>
      </c>
      <c r="D239" s="182" t="s">
        <v>165</v>
      </c>
      <c r="E239" s="183" t="s">
        <v>2334</v>
      </c>
      <c r="F239" s="184" t="s">
        <v>2335</v>
      </c>
      <c r="G239" s="185" t="s">
        <v>1912</v>
      </c>
      <c r="H239" s="186">
        <v>2</v>
      </c>
      <c r="I239" s="187"/>
      <c r="J239" s="188">
        <f t="shared" si="20"/>
        <v>0</v>
      </c>
      <c r="K239" s="184" t="s">
        <v>169</v>
      </c>
      <c r="L239" s="41"/>
      <c r="M239" s="189" t="s">
        <v>5</v>
      </c>
      <c r="N239" s="190" t="s">
        <v>40</v>
      </c>
      <c r="O239" s="42"/>
      <c r="P239" s="191">
        <f t="shared" si="21"/>
        <v>0</v>
      </c>
      <c r="Q239" s="191">
        <v>0.00034</v>
      </c>
      <c r="R239" s="191">
        <f t="shared" si="22"/>
        <v>0.00068</v>
      </c>
      <c r="S239" s="191">
        <v>0</v>
      </c>
      <c r="T239" s="192">
        <f t="shared" si="23"/>
        <v>0</v>
      </c>
      <c r="AR239" s="24" t="s">
        <v>277</v>
      </c>
      <c r="AT239" s="24" t="s">
        <v>165</v>
      </c>
      <c r="AU239" s="24" t="s">
        <v>79</v>
      </c>
      <c r="AY239" s="24" t="s">
        <v>161</v>
      </c>
      <c r="BE239" s="193">
        <f t="shared" si="24"/>
        <v>0</v>
      </c>
      <c r="BF239" s="193">
        <f t="shared" si="25"/>
        <v>0</v>
      </c>
      <c r="BG239" s="193">
        <f t="shared" si="26"/>
        <v>0</v>
      </c>
      <c r="BH239" s="193">
        <f t="shared" si="27"/>
        <v>0</v>
      </c>
      <c r="BI239" s="193">
        <f t="shared" si="28"/>
        <v>0</v>
      </c>
      <c r="BJ239" s="24" t="s">
        <v>77</v>
      </c>
      <c r="BK239" s="193">
        <f t="shared" si="29"/>
        <v>0</v>
      </c>
      <c r="BL239" s="24" t="s">
        <v>277</v>
      </c>
      <c r="BM239" s="24" t="s">
        <v>2336</v>
      </c>
    </row>
    <row r="240" spans="2:65" s="1" customFormat="1" ht="22.5" customHeight="1">
      <c r="B240" s="181"/>
      <c r="C240" s="234" t="s">
        <v>554</v>
      </c>
      <c r="D240" s="234" t="s">
        <v>513</v>
      </c>
      <c r="E240" s="235" t="s">
        <v>2337</v>
      </c>
      <c r="F240" s="236" t="s">
        <v>2338</v>
      </c>
      <c r="G240" s="237" t="s">
        <v>416</v>
      </c>
      <c r="H240" s="238">
        <v>2</v>
      </c>
      <c r="I240" s="239"/>
      <c r="J240" s="240">
        <f t="shared" si="20"/>
        <v>0</v>
      </c>
      <c r="K240" s="236" t="s">
        <v>169</v>
      </c>
      <c r="L240" s="241"/>
      <c r="M240" s="242" t="s">
        <v>5</v>
      </c>
      <c r="N240" s="243" t="s">
        <v>40</v>
      </c>
      <c r="O240" s="42"/>
      <c r="P240" s="191">
        <f t="shared" si="21"/>
        <v>0</v>
      </c>
      <c r="Q240" s="191">
        <v>0.035</v>
      </c>
      <c r="R240" s="191">
        <f t="shared" si="22"/>
        <v>0.07</v>
      </c>
      <c r="S240" s="191">
        <v>0</v>
      </c>
      <c r="T240" s="192">
        <f t="shared" si="23"/>
        <v>0</v>
      </c>
      <c r="AR240" s="24" t="s">
        <v>1073</v>
      </c>
      <c r="AT240" s="24" t="s">
        <v>513</v>
      </c>
      <c r="AU240" s="24" t="s">
        <v>79</v>
      </c>
      <c r="AY240" s="24" t="s">
        <v>161</v>
      </c>
      <c r="BE240" s="193">
        <f t="shared" si="24"/>
        <v>0</v>
      </c>
      <c r="BF240" s="193">
        <f t="shared" si="25"/>
        <v>0</v>
      </c>
      <c r="BG240" s="193">
        <f t="shared" si="26"/>
        <v>0</v>
      </c>
      <c r="BH240" s="193">
        <f t="shared" si="27"/>
        <v>0</v>
      </c>
      <c r="BI240" s="193">
        <f t="shared" si="28"/>
        <v>0</v>
      </c>
      <c r="BJ240" s="24" t="s">
        <v>77</v>
      </c>
      <c r="BK240" s="193">
        <f t="shared" si="29"/>
        <v>0</v>
      </c>
      <c r="BL240" s="24" t="s">
        <v>277</v>
      </c>
      <c r="BM240" s="24" t="s">
        <v>2339</v>
      </c>
    </row>
    <row r="241" spans="2:65" s="1" customFormat="1" ht="22.5" customHeight="1">
      <c r="B241" s="181"/>
      <c r="C241" s="182" t="s">
        <v>583</v>
      </c>
      <c r="D241" s="182" t="s">
        <v>165</v>
      </c>
      <c r="E241" s="183" t="s">
        <v>2340</v>
      </c>
      <c r="F241" s="184" t="s">
        <v>2341</v>
      </c>
      <c r="G241" s="185" t="s">
        <v>1912</v>
      </c>
      <c r="H241" s="186">
        <v>1</v>
      </c>
      <c r="I241" s="187"/>
      <c r="J241" s="188">
        <f t="shared" si="20"/>
        <v>0</v>
      </c>
      <c r="K241" s="184" t="s">
        <v>169</v>
      </c>
      <c r="L241" s="41"/>
      <c r="M241" s="189" t="s">
        <v>5</v>
      </c>
      <c r="N241" s="190" t="s">
        <v>40</v>
      </c>
      <c r="O241" s="42"/>
      <c r="P241" s="191">
        <f t="shared" si="21"/>
        <v>0</v>
      </c>
      <c r="Q241" s="191">
        <v>0.0147</v>
      </c>
      <c r="R241" s="191">
        <f t="shared" si="22"/>
        <v>0.0147</v>
      </c>
      <c r="S241" s="191">
        <v>0</v>
      </c>
      <c r="T241" s="192">
        <f t="shared" si="23"/>
        <v>0</v>
      </c>
      <c r="AR241" s="24" t="s">
        <v>277</v>
      </c>
      <c r="AT241" s="24" t="s">
        <v>165</v>
      </c>
      <c r="AU241" s="24" t="s">
        <v>79</v>
      </c>
      <c r="AY241" s="24" t="s">
        <v>161</v>
      </c>
      <c r="BE241" s="193">
        <f t="shared" si="24"/>
        <v>0</v>
      </c>
      <c r="BF241" s="193">
        <f t="shared" si="25"/>
        <v>0</v>
      </c>
      <c r="BG241" s="193">
        <f t="shared" si="26"/>
        <v>0</v>
      </c>
      <c r="BH241" s="193">
        <f t="shared" si="27"/>
        <v>0</v>
      </c>
      <c r="BI241" s="193">
        <f t="shared" si="28"/>
        <v>0</v>
      </c>
      <c r="BJ241" s="24" t="s">
        <v>77</v>
      </c>
      <c r="BK241" s="193">
        <f t="shared" si="29"/>
        <v>0</v>
      </c>
      <c r="BL241" s="24" t="s">
        <v>277</v>
      </c>
      <c r="BM241" s="24" t="s">
        <v>2342</v>
      </c>
    </row>
    <row r="242" spans="2:65" s="1" customFormat="1" ht="22.5" customHeight="1">
      <c r="B242" s="181"/>
      <c r="C242" s="182" t="s">
        <v>2343</v>
      </c>
      <c r="D242" s="182" t="s">
        <v>165</v>
      </c>
      <c r="E242" s="183" t="s">
        <v>2344</v>
      </c>
      <c r="F242" s="184" t="s">
        <v>2345</v>
      </c>
      <c r="G242" s="185" t="s">
        <v>1912</v>
      </c>
      <c r="H242" s="186">
        <v>8</v>
      </c>
      <c r="I242" s="187"/>
      <c r="J242" s="188">
        <f t="shared" si="20"/>
        <v>0</v>
      </c>
      <c r="K242" s="184" t="s">
        <v>169</v>
      </c>
      <c r="L242" s="41"/>
      <c r="M242" s="189" t="s">
        <v>5</v>
      </c>
      <c r="N242" s="190" t="s">
        <v>40</v>
      </c>
      <c r="O242" s="42"/>
      <c r="P242" s="191">
        <f t="shared" si="21"/>
        <v>0</v>
      </c>
      <c r="Q242" s="191">
        <v>0.00059</v>
      </c>
      <c r="R242" s="191">
        <f t="shared" si="22"/>
        <v>0.00472</v>
      </c>
      <c r="S242" s="191">
        <v>0</v>
      </c>
      <c r="T242" s="192">
        <f t="shared" si="23"/>
        <v>0</v>
      </c>
      <c r="AR242" s="24" t="s">
        <v>277</v>
      </c>
      <c r="AT242" s="24" t="s">
        <v>165</v>
      </c>
      <c r="AU242" s="24" t="s">
        <v>79</v>
      </c>
      <c r="AY242" s="24" t="s">
        <v>161</v>
      </c>
      <c r="BE242" s="193">
        <f t="shared" si="24"/>
        <v>0</v>
      </c>
      <c r="BF242" s="193">
        <f t="shared" si="25"/>
        <v>0</v>
      </c>
      <c r="BG242" s="193">
        <f t="shared" si="26"/>
        <v>0</v>
      </c>
      <c r="BH242" s="193">
        <f t="shared" si="27"/>
        <v>0</v>
      </c>
      <c r="BI242" s="193">
        <f t="shared" si="28"/>
        <v>0</v>
      </c>
      <c r="BJ242" s="24" t="s">
        <v>77</v>
      </c>
      <c r="BK242" s="193">
        <f t="shared" si="29"/>
        <v>0</v>
      </c>
      <c r="BL242" s="24" t="s">
        <v>277</v>
      </c>
      <c r="BM242" s="24" t="s">
        <v>2346</v>
      </c>
    </row>
    <row r="243" spans="2:65" s="1" customFormat="1" ht="22.5" customHeight="1">
      <c r="B243" s="181"/>
      <c r="C243" s="182" t="s">
        <v>558</v>
      </c>
      <c r="D243" s="182" t="s">
        <v>165</v>
      </c>
      <c r="E243" s="183" t="s">
        <v>2347</v>
      </c>
      <c r="F243" s="184" t="s">
        <v>2348</v>
      </c>
      <c r="G243" s="185" t="s">
        <v>1912</v>
      </c>
      <c r="H243" s="186">
        <v>11</v>
      </c>
      <c r="I243" s="187"/>
      <c r="J243" s="188">
        <f t="shared" si="20"/>
        <v>0</v>
      </c>
      <c r="K243" s="184" t="s">
        <v>169</v>
      </c>
      <c r="L243" s="41"/>
      <c r="M243" s="189" t="s">
        <v>5</v>
      </c>
      <c r="N243" s="190" t="s">
        <v>40</v>
      </c>
      <c r="O243" s="42"/>
      <c r="P243" s="191">
        <f t="shared" si="21"/>
        <v>0</v>
      </c>
      <c r="Q243" s="191">
        <v>0.0003</v>
      </c>
      <c r="R243" s="191">
        <f t="shared" si="22"/>
        <v>0.0032999999999999995</v>
      </c>
      <c r="S243" s="191">
        <v>0</v>
      </c>
      <c r="T243" s="192">
        <f t="shared" si="23"/>
        <v>0</v>
      </c>
      <c r="AR243" s="24" t="s">
        <v>277</v>
      </c>
      <c r="AT243" s="24" t="s">
        <v>165</v>
      </c>
      <c r="AU243" s="24" t="s">
        <v>79</v>
      </c>
      <c r="AY243" s="24" t="s">
        <v>161</v>
      </c>
      <c r="BE243" s="193">
        <f t="shared" si="24"/>
        <v>0</v>
      </c>
      <c r="BF243" s="193">
        <f t="shared" si="25"/>
        <v>0</v>
      </c>
      <c r="BG243" s="193">
        <f t="shared" si="26"/>
        <v>0</v>
      </c>
      <c r="BH243" s="193">
        <f t="shared" si="27"/>
        <v>0</v>
      </c>
      <c r="BI243" s="193">
        <f t="shared" si="28"/>
        <v>0</v>
      </c>
      <c r="BJ243" s="24" t="s">
        <v>77</v>
      </c>
      <c r="BK243" s="193">
        <f t="shared" si="29"/>
        <v>0</v>
      </c>
      <c r="BL243" s="24" t="s">
        <v>277</v>
      </c>
      <c r="BM243" s="24" t="s">
        <v>2349</v>
      </c>
    </row>
    <row r="244" spans="2:65" s="1" customFormat="1" ht="22.5" customHeight="1">
      <c r="B244" s="181"/>
      <c r="C244" s="182" t="s">
        <v>2350</v>
      </c>
      <c r="D244" s="182" t="s">
        <v>165</v>
      </c>
      <c r="E244" s="183" t="s">
        <v>2351</v>
      </c>
      <c r="F244" s="184" t="s">
        <v>2352</v>
      </c>
      <c r="G244" s="185" t="s">
        <v>416</v>
      </c>
      <c r="H244" s="186">
        <v>5</v>
      </c>
      <c r="I244" s="187"/>
      <c r="J244" s="188">
        <f t="shared" si="20"/>
        <v>0</v>
      </c>
      <c r="K244" s="184" t="s">
        <v>169</v>
      </c>
      <c r="L244" s="41"/>
      <c r="M244" s="189" t="s">
        <v>5</v>
      </c>
      <c r="N244" s="190" t="s">
        <v>40</v>
      </c>
      <c r="O244" s="42"/>
      <c r="P244" s="191">
        <f t="shared" si="21"/>
        <v>0</v>
      </c>
      <c r="Q244" s="191">
        <v>0.00016</v>
      </c>
      <c r="R244" s="191">
        <f t="shared" si="22"/>
        <v>0.0008</v>
      </c>
      <c r="S244" s="191">
        <v>0</v>
      </c>
      <c r="T244" s="192">
        <f t="shared" si="23"/>
        <v>0</v>
      </c>
      <c r="AR244" s="24" t="s">
        <v>277</v>
      </c>
      <c r="AT244" s="24" t="s">
        <v>165</v>
      </c>
      <c r="AU244" s="24" t="s">
        <v>79</v>
      </c>
      <c r="AY244" s="24" t="s">
        <v>161</v>
      </c>
      <c r="BE244" s="193">
        <f t="shared" si="24"/>
        <v>0</v>
      </c>
      <c r="BF244" s="193">
        <f t="shared" si="25"/>
        <v>0</v>
      </c>
      <c r="BG244" s="193">
        <f t="shared" si="26"/>
        <v>0</v>
      </c>
      <c r="BH244" s="193">
        <f t="shared" si="27"/>
        <v>0</v>
      </c>
      <c r="BI244" s="193">
        <f t="shared" si="28"/>
        <v>0</v>
      </c>
      <c r="BJ244" s="24" t="s">
        <v>77</v>
      </c>
      <c r="BK244" s="193">
        <f t="shared" si="29"/>
        <v>0</v>
      </c>
      <c r="BL244" s="24" t="s">
        <v>277</v>
      </c>
      <c r="BM244" s="24" t="s">
        <v>2353</v>
      </c>
    </row>
    <row r="245" spans="2:65" s="1" customFormat="1" ht="22.5" customHeight="1">
      <c r="B245" s="181"/>
      <c r="C245" s="234" t="s">
        <v>512</v>
      </c>
      <c r="D245" s="234" t="s">
        <v>513</v>
      </c>
      <c r="E245" s="235" t="s">
        <v>2354</v>
      </c>
      <c r="F245" s="236" t="s">
        <v>2355</v>
      </c>
      <c r="G245" s="237" t="s">
        <v>416</v>
      </c>
      <c r="H245" s="238">
        <v>5</v>
      </c>
      <c r="I245" s="239"/>
      <c r="J245" s="240">
        <f t="shared" si="20"/>
        <v>0</v>
      </c>
      <c r="K245" s="236" t="s">
        <v>5</v>
      </c>
      <c r="L245" s="241"/>
      <c r="M245" s="242" t="s">
        <v>5</v>
      </c>
      <c r="N245" s="243" t="s">
        <v>40</v>
      </c>
      <c r="O245" s="42"/>
      <c r="P245" s="191">
        <f t="shared" si="21"/>
        <v>0</v>
      </c>
      <c r="Q245" s="191">
        <v>0.0015</v>
      </c>
      <c r="R245" s="191">
        <f t="shared" si="22"/>
        <v>0.0075</v>
      </c>
      <c r="S245" s="191">
        <v>0</v>
      </c>
      <c r="T245" s="192">
        <f t="shared" si="23"/>
        <v>0</v>
      </c>
      <c r="AR245" s="24" t="s">
        <v>1073</v>
      </c>
      <c r="AT245" s="24" t="s">
        <v>513</v>
      </c>
      <c r="AU245" s="24" t="s">
        <v>79</v>
      </c>
      <c r="AY245" s="24" t="s">
        <v>161</v>
      </c>
      <c r="BE245" s="193">
        <f t="shared" si="24"/>
        <v>0</v>
      </c>
      <c r="BF245" s="193">
        <f t="shared" si="25"/>
        <v>0</v>
      </c>
      <c r="BG245" s="193">
        <f t="shared" si="26"/>
        <v>0</v>
      </c>
      <c r="BH245" s="193">
        <f t="shared" si="27"/>
        <v>0</v>
      </c>
      <c r="BI245" s="193">
        <f t="shared" si="28"/>
        <v>0</v>
      </c>
      <c r="BJ245" s="24" t="s">
        <v>77</v>
      </c>
      <c r="BK245" s="193">
        <f t="shared" si="29"/>
        <v>0</v>
      </c>
      <c r="BL245" s="24" t="s">
        <v>277</v>
      </c>
      <c r="BM245" s="24" t="s">
        <v>2356</v>
      </c>
    </row>
    <row r="246" spans="2:65" s="1" customFormat="1" ht="22.5" customHeight="1">
      <c r="B246" s="181"/>
      <c r="C246" s="182" t="s">
        <v>535</v>
      </c>
      <c r="D246" s="182" t="s">
        <v>165</v>
      </c>
      <c r="E246" s="183" t="s">
        <v>2357</v>
      </c>
      <c r="F246" s="184" t="s">
        <v>2358</v>
      </c>
      <c r="G246" s="185" t="s">
        <v>1912</v>
      </c>
      <c r="H246" s="186">
        <v>2</v>
      </c>
      <c r="I246" s="187"/>
      <c r="J246" s="188">
        <f t="shared" si="20"/>
        <v>0</v>
      </c>
      <c r="K246" s="184" t="s">
        <v>169</v>
      </c>
      <c r="L246" s="41"/>
      <c r="M246" s="189" t="s">
        <v>5</v>
      </c>
      <c r="N246" s="190" t="s">
        <v>40</v>
      </c>
      <c r="O246" s="42"/>
      <c r="P246" s="191">
        <f t="shared" si="21"/>
        <v>0</v>
      </c>
      <c r="Q246" s="191">
        <v>0.00184</v>
      </c>
      <c r="R246" s="191">
        <f t="shared" si="22"/>
        <v>0.00368</v>
      </c>
      <c r="S246" s="191">
        <v>0</v>
      </c>
      <c r="T246" s="192">
        <f t="shared" si="23"/>
        <v>0</v>
      </c>
      <c r="AR246" s="24" t="s">
        <v>277</v>
      </c>
      <c r="AT246" s="24" t="s">
        <v>165</v>
      </c>
      <c r="AU246" s="24" t="s">
        <v>79</v>
      </c>
      <c r="AY246" s="24" t="s">
        <v>161</v>
      </c>
      <c r="BE246" s="193">
        <f t="shared" si="24"/>
        <v>0</v>
      </c>
      <c r="BF246" s="193">
        <f t="shared" si="25"/>
        <v>0</v>
      </c>
      <c r="BG246" s="193">
        <f t="shared" si="26"/>
        <v>0</v>
      </c>
      <c r="BH246" s="193">
        <f t="shared" si="27"/>
        <v>0</v>
      </c>
      <c r="BI246" s="193">
        <f t="shared" si="28"/>
        <v>0</v>
      </c>
      <c r="BJ246" s="24" t="s">
        <v>77</v>
      </c>
      <c r="BK246" s="193">
        <f t="shared" si="29"/>
        <v>0</v>
      </c>
      <c r="BL246" s="24" t="s">
        <v>277</v>
      </c>
      <c r="BM246" s="24" t="s">
        <v>2359</v>
      </c>
    </row>
    <row r="247" spans="2:65" s="1" customFormat="1" ht="22.5" customHeight="1">
      <c r="B247" s="181"/>
      <c r="C247" s="234" t="s">
        <v>517</v>
      </c>
      <c r="D247" s="234" t="s">
        <v>513</v>
      </c>
      <c r="E247" s="235" t="s">
        <v>2360</v>
      </c>
      <c r="F247" s="236" t="s">
        <v>2361</v>
      </c>
      <c r="G247" s="237" t="s">
        <v>416</v>
      </c>
      <c r="H247" s="238">
        <v>2</v>
      </c>
      <c r="I247" s="239"/>
      <c r="J247" s="240">
        <f t="shared" si="20"/>
        <v>0</v>
      </c>
      <c r="K247" s="236" t="s">
        <v>169</v>
      </c>
      <c r="L247" s="241"/>
      <c r="M247" s="242" t="s">
        <v>5</v>
      </c>
      <c r="N247" s="243" t="s">
        <v>40</v>
      </c>
      <c r="O247" s="42"/>
      <c r="P247" s="191">
        <f t="shared" si="21"/>
        <v>0</v>
      </c>
      <c r="Q247" s="191">
        <v>0.0021</v>
      </c>
      <c r="R247" s="191">
        <f t="shared" si="22"/>
        <v>0.0042</v>
      </c>
      <c r="S247" s="191">
        <v>0</v>
      </c>
      <c r="T247" s="192">
        <f t="shared" si="23"/>
        <v>0</v>
      </c>
      <c r="AR247" s="24" t="s">
        <v>1073</v>
      </c>
      <c r="AT247" s="24" t="s">
        <v>513</v>
      </c>
      <c r="AU247" s="24" t="s">
        <v>79</v>
      </c>
      <c r="AY247" s="24" t="s">
        <v>161</v>
      </c>
      <c r="BE247" s="193">
        <f t="shared" si="24"/>
        <v>0</v>
      </c>
      <c r="BF247" s="193">
        <f t="shared" si="25"/>
        <v>0</v>
      </c>
      <c r="BG247" s="193">
        <f t="shared" si="26"/>
        <v>0</v>
      </c>
      <c r="BH247" s="193">
        <f t="shared" si="27"/>
        <v>0</v>
      </c>
      <c r="BI247" s="193">
        <f t="shared" si="28"/>
        <v>0</v>
      </c>
      <c r="BJ247" s="24" t="s">
        <v>77</v>
      </c>
      <c r="BK247" s="193">
        <f t="shared" si="29"/>
        <v>0</v>
      </c>
      <c r="BL247" s="24" t="s">
        <v>277</v>
      </c>
      <c r="BM247" s="24" t="s">
        <v>2362</v>
      </c>
    </row>
    <row r="248" spans="2:65" s="1" customFormat="1" ht="22.5" customHeight="1">
      <c r="B248" s="181"/>
      <c r="C248" s="182" t="s">
        <v>521</v>
      </c>
      <c r="D248" s="182" t="s">
        <v>165</v>
      </c>
      <c r="E248" s="183" t="s">
        <v>2363</v>
      </c>
      <c r="F248" s="184" t="s">
        <v>2364</v>
      </c>
      <c r="G248" s="185" t="s">
        <v>251</v>
      </c>
      <c r="H248" s="186">
        <v>0.39</v>
      </c>
      <c r="I248" s="187"/>
      <c r="J248" s="188">
        <f t="shared" si="20"/>
        <v>0</v>
      </c>
      <c r="K248" s="184" t="s">
        <v>169</v>
      </c>
      <c r="L248" s="41"/>
      <c r="M248" s="189" t="s">
        <v>5</v>
      </c>
      <c r="N248" s="190" t="s">
        <v>40</v>
      </c>
      <c r="O248" s="42"/>
      <c r="P248" s="191">
        <f t="shared" si="21"/>
        <v>0</v>
      </c>
      <c r="Q248" s="191">
        <v>0</v>
      </c>
      <c r="R248" s="191">
        <f t="shared" si="22"/>
        <v>0</v>
      </c>
      <c r="S248" s="191">
        <v>0</v>
      </c>
      <c r="T248" s="192">
        <f t="shared" si="23"/>
        <v>0</v>
      </c>
      <c r="AR248" s="24" t="s">
        <v>277</v>
      </c>
      <c r="AT248" s="24" t="s">
        <v>165</v>
      </c>
      <c r="AU248" s="24" t="s">
        <v>79</v>
      </c>
      <c r="AY248" s="24" t="s">
        <v>161</v>
      </c>
      <c r="BE248" s="193">
        <f t="shared" si="24"/>
        <v>0</v>
      </c>
      <c r="BF248" s="193">
        <f t="shared" si="25"/>
        <v>0</v>
      </c>
      <c r="BG248" s="193">
        <f t="shared" si="26"/>
        <v>0</v>
      </c>
      <c r="BH248" s="193">
        <f t="shared" si="27"/>
        <v>0</v>
      </c>
      <c r="BI248" s="193">
        <f t="shared" si="28"/>
        <v>0</v>
      </c>
      <c r="BJ248" s="24" t="s">
        <v>77</v>
      </c>
      <c r="BK248" s="193">
        <f t="shared" si="29"/>
        <v>0</v>
      </c>
      <c r="BL248" s="24" t="s">
        <v>277</v>
      </c>
      <c r="BM248" s="24" t="s">
        <v>2365</v>
      </c>
    </row>
    <row r="249" spans="2:63" s="11" customFormat="1" ht="29.85" customHeight="1">
      <c r="B249" s="167"/>
      <c r="D249" s="178" t="s">
        <v>68</v>
      </c>
      <c r="E249" s="179" t="s">
        <v>2366</v>
      </c>
      <c r="F249" s="179" t="s">
        <v>2367</v>
      </c>
      <c r="I249" s="170"/>
      <c r="J249" s="180">
        <f>BK249</f>
        <v>0</v>
      </c>
      <c r="L249" s="167"/>
      <c r="M249" s="172"/>
      <c r="N249" s="173"/>
      <c r="O249" s="173"/>
      <c r="P249" s="174">
        <f>SUM(P250:P251)</f>
        <v>0</v>
      </c>
      <c r="Q249" s="173"/>
      <c r="R249" s="174">
        <f>SUM(R250:R251)</f>
        <v>0.0092</v>
      </c>
      <c r="S249" s="173"/>
      <c r="T249" s="175">
        <f>SUM(T250:T251)</f>
        <v>0</v>
      </c>
      <c r="AR249" s="168" t="s">
        <v>79</v>
      </c>
      <c r="AT249" s="176" t="s">
        <v>68</v>
      </c>
      <c r="AU249" s="176" t="s">
        <v>77</v>
      </c>
      <c r="AY249" s="168" t="s">
        <v>161</v>
      </c>
      <c r="BK249" s="177">
        <f>SUM(BK250:BK251)</f>
        <v>0</v>
      </c>
    </row>
    <row r="250" spans="2:65" s="1" customFormat="1" ht="31.5" customHeight="1">
      <c r="B250" s="181"/>
      <c r="C250" s="182" t="s">
        <v>395</v>
      </c>
      <c r="D250" s="182" t="s">
        <v>165</v>
      </c>
      <c r="E250" s="183" t="s">
        <v>2368</v>
      </c>
      <c r="F250" s="184" t="s">
        <v>2369</v>
      </c>
      <c r="G250" s="185" t="s">
        <v>1912</v>
      </c>
      <c r="H250" s="186">
        <v>1</v>
      </c>
      <c r="I250" s="187"/>
      <c r="J250" s="188">
        <f>ROUND(I250*H250,2)</f>
        <v>0</v>
      </c>
      <c r="K250" s="184" t="s">
        <v>169</v>
      </c>
      <c r="L250" s="41"/>
      <c r="M250" s="189" t="s">
        <v>5</v>
      </c>
      <c r="N250" s="190" t="s">
        <v>40</v>
      </c>
      <c r="O250" s="42"/>
      <c r="P250" s="191">
        <f>O250*H250</f>
        <v>0</v>
      </c>
      <c r="Q250" s="191">
        <v>0.0092</v>
      </c>
      <c r="R250" s="191">
        <f>Q250*H250</f>
        <v>0.0092</v>
      </c>
      <c r="S250" s="191">
        <v>0</v>
      </c>
      <c r="T250" s="192">
        <f>S250*H250</f>
        <v>0</v>
      </c>
      <c r="AR250" s="24" t="s">
        <v>277</v>
      </c>
      <c r="AT250" s="24" t="s">
        <v>165</v>
      </c>
      <c r="AU250" s="24" t="s">
        <v>79</v>
      </c>
      <c r="AY250" s="24" t="s">
        <v>161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4" t="s">
        <v>77</v>
      </c>
      <c r="BK250" s="193">
        <f>ROUND(I250*H250,2)</f>
        <v>0</v>
      </c>
      <c r="BL250" s="24" t="s">
        <v>277</v>
      </c>
      <c r="BM250" s="24" t="s">
        <v>2370</v>
      </c>
    </row>
    <row r="251" spans="2:65" s="1" customFormat="1" ht="22.5" customHeight="1">
      <c r="B251" s="181"/>
      <c r="C251" s="182" t="s">
        <v>2371</v>
      </c>
      <c r="D251" s="182" t="s">
        <v>165</v>
      </c>
      <c r="E251" s="183" t="s">
        <v>2372</v>
      </c>
      <c r="F251" s="184" t="s">
        <v>2373</v>
      </c>
      <c r="G251" s="185" t="s">
        <v>251</v>
      </c>
      <c r="H251" s="186">
        <v>0.009</v>
      </c>
      <c r="I251" s="187"/>
      <c r="J251" s="188">
        <f>ROUND(I251*H251,2)</f>
        <v>0</v>
      </c>
      <c r="K251" s="184" t="s">
        <v>169</v>
      </c>
      <c r="L251" s="41"/>
      <c r="M251" s="189" t="s">
        <v>5</v>
      </c>
      <c r="N251" s="190" t="s">
        <v>40</v>
      </c>
      <c r="O251" s="42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24" t="s">
        <v>277</v>
      </c>
      <c r="AT251" s="24" t="s">
        <v>165</v>
      </c>
      <c r="AU251" s="24" t="s">
        <v>79</v>
      </c>
      <c r="AY251" s="24" t="s">
        <v>161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77</v>
      </c>
      <c r="BK251" s="193">
        <f>ROUND(I251*H251,2)</f>
        <v>0</v>
      </c>
      <c r="BL251" s="24" t="s">
        <v>277</v>
      </c>
      <c r="BM251" s="24" t="s">
        <v>2374</v>
      </c>
    </row>
    <row r="252" spans="2:63" s="11" customFormat="1" ht="29.85" customHeight="1">
      <c r="B252" s="167"/>
      <c r="D252" s="178" t="s">
        <v>68</v>
      </c>
      <c r="E252" s="179" t="s">
        <v>1703</v>
      </c>
      <c r="F252" s="179" t="s">
        <v>1704</v>
      </c>
      <c r="I252" s="170"/>
      <c r="J252" s="180">
        <f>BK252</f>
        <v>0</v>
      </c>
      <c r="L252" s="167"/>
      <c r="M252" s="172"/>
      <c r="N252" s="173"/>
      <c r="O252" s="173"/>
      <c r="P252" s="174">
        <f>SUM(P253:P257)</f>
        <v>0</v>
      </c>
      <c r="Q252" s="173"/>
      <c r="R252" s="174">
        <f>SUM(R253:R257)</f>
        <v>0.0814572</v>
      </c>
      <c r="S252" s="173"/>
      <c r="T252" s="175">
        <f>SUM(T253:T257)</f>
        <v>0.07573499999999998</v>
      </c>
      <c r="AR252" s="168" t="s">
        <v>79</v>
      </c>
      <c r="AT252" s="176" t="s">
        <v>68</v>
      </c>
      <c r="AU252" s="176" t="s">
        <v>77</v>
      </c>
      <c r="AY252" s="168" t="s">
        <v>161</v>
      </c>
      <c r="BK252" s="177">
        <f>SUM(BK253:BK257)</f>
        <v>0</v>
      </c>
    </row>
    <row r="253" spans="2:65" s="1" customFormat="1" ht="22.5" customHeight="1">
      <c r="B253" s="181"/>
      <c r="C253" s="182" t="s">
        <v>1444</v>
      </c>
      <c r="D253" s="182" t="s">
        <v>165</v>
      </c>
      <c r="E253" s="183" t="s">
        <v>2375</v>
      </c>
      <c r="F253" s="184" t="s">
        <v>2376</v>
      </c>
      <c r="G253" s="185" t="s">
        <v>416</v>
      </c>
      <c r="H253" s="186">
        <v>33.66</v>
      </c>
      <c r="I253" s="187"/>
      <c r="J253" s="188">
        <f>ROUND(I253*H253,2)</f>
        <v>0</v>
      </c>
      <c r="K253" s="184" t="s">
        <v>169</v>
      </c>
      <c r="L253" s="41"/>
      <c r="M253" s="189" t="s">
        <v>5</v>
      </c>
      <c r="N253" s="190" t="s">
        <v>40</v>
      </c>
      <c r="O253" s="42"/>
      <c r="P253" s="191">
        <f>O253*H253</f>
        <v>0</v>
      </c>
      <c r="Q253" s="191">
        <v>0.0006</v>
      </c>
      <c r="R253" s="191">
        <f>Q253*H253</f>
        <v>0.020195999999999995</v>
      </c>
      <c r="S253" s="191">
        <v>0.00225</v>
      </c>
      <c r="T253" s="192">
        <f>S253*H253</f>
        <v>0.07573499999999998</v>
      </c>
      <c r="AR253" s="24" t="s">
        <v>277</v>
      </c>
      <c r="AT253" s="24" t="s">
        <v>165</v>
      </c>
      <c r="AU253" s="24" t="s">
        <v>79</v>
      </c>
      <c r="AY253" s="24" t="s">
        <v>161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4" t="s">
        <v>77</v>
      </c>
      <c r="BK253" s="193">
        <f>ROUND(I253*H253,2)</f>
        <v>0</v>
      </c>
      <c r="BL253" s="24" t="s">
        <v>277</v>
      </c>
      <c r="BM253" s="24" t="s">
        <v>2377</v>
      </c>
    </row>
    <row r="254" spans="2:51" s="12" customFormat="1" ht="13.5">
      <c r="B254" s="198"/>
      <c r="D254" s="208" t="s">
        <v>217</v>
      </c>
      <c r="E254" s="217" t="s">
        <v>5</v>
      </c>
      <c r="F254" s="218" t="s">
        <v>2378</v>
      </c>
      <c r="H254" s="219">
        <v>33.66</v>
      </c>
      <c r="I254" s="203"/>
      <c r="L254" s="198"/>
      <c r="M254" s="204"/>
      <c r="N254" s="205"/>
      <c r="O254" s="205"/>
      <c r="P254" s="205"/>
      <c r="Q254" s="205"/>
      <c r="R254" s="205"/>
      <c r="S254" s="205"/>
      <c r="T254" s="206"/>
      <c r="AT254" s="200" t="s">
        <v>217</v>
      </c>
      <c r="AU254" s="200" t="s">
        <v>79</v>
      </c>
      <c r="AV254" s="12" t="s">
        <v>79</v>
      </c>
      <c r="AW254" s="12" t="s">
        <v>33</v>
      </c>
      <c r="AX254" s="12" t="s">
        <v>77</v>
      </c>
      <c r="AY254" s="200" t="s">
        <v>161</v>
      </c>
    </row>
    <row r="255" spans="2:65" s="1" customFormat="1" ht="22.5" customHeight="1">
      <c r="B255" s="181"/>
      <c r="C255" s="234" t="s">
        <v>1771</v>
      </c>
      <c r="D255" s="234" t="s">
        <v>513</v>
      </c>
      <c r="E255" s="235" t="s">
        <v>2379</v>
      </c>
      <c r="F255" s="236" t="s">
        <v>2380</v>
      </c>
      <c r="G255" s="237" t="s">
        <v>214</v>
      </c>
      <c r="H255" s="238">
        <v>3.366</v>
      </c>
      <c r="I255" s="239"/>
      <c r="J255" s="240">
        <f>ROUND(I255*H255,2)</f>
        <v>0</v>
      </c>
      <c r="K255" s="236" t="s">
        <v>169</v>
      </c>
      <c r="L255" s="241"/>
      <c r="M255" s="242" t="s">
        <v>5</v>
      </c>
      <c r="N255" s="243" t="s">
        <v>40</v>
      </c>
      <c r="O255" s="42"/>
      <c r="P255" s="191">
        <f>O255*H255</f>
        <v>0</v>
      </c>
      <c r="Q255" s="191">
        <v>0.0182</v>
      </c>
      <c r="R255" s="191">
        <f>Q255*H255</f>
        <v>0.0612612</v>
      </c>
      <c r="S255" s="191">
        <v>0</v>
      </c>
      <c r="T255" s="192">
        <f>S255*H255</f>
        <v>0</v>
      </c>
      <c r="AR255" s="24" t="s">
        <v>1073</v>
      </c>
      <c r="AT255" s="24" t="s">
        <v>513</v>
      </c>
      <c r="AU255" s="24" t="s">
        <v>79</v>
      </c>
      <c r="AY255" s="24" t="s">
        <v>161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4" t="s">
        <v>77</v>
      </c>
      <c r="BK255" s="193">
        <f>ROUND(I255*H255,2)</f>
        <v>0</v>
      </c>
      <c r="BL255" s="24" t="s">
        <v>277</v>
      </c>
      <c r="BM255" s="24" t="s">
        <v>2381</v>
      </c>
    </row>
    <row r="256" spans="2:51" s="12" customFormat="1" ht="13.5">
      <c r="B256" s="198"/>
      <c r="D256" s="208" t="s">
        <v>217</v>
      </c>
      <c r="E256" s="217" t="s">
        <v>5</v>
      </c>
      <c r="F256" s="218" t="s">
        <v>2382</v>
      </c>
      <c r="H256" s="219">
        <v>3.366</v>
      </c>
      <c r="I256" s="203"/>
      <c r="L256" s="198"/>
      <c r="M256" s="204"/>
      <c r="N256" s="205"/>
      <c r="O256" s="205"/>
      <c r="P256" s="205"/>
      <c r="Q256" s="205"/>
      <c r="R256" s="205"/>
      <c r="S256" s="205"/>
      <c r="T256" s="206"/>
      <c r="AT256" s="200" t="s">
        <v>217</v>
      </c>
      <c r="AU256" s="200" t="s">
        <v>79</v>
      </c>
      <c r="AV256" s="12" t="s">
        <v>79</v>
      </c>
      <c r="AW256" s="12" t="s">
        <v>33</v>
      </c>
      <c r="AX256" s="12" t="s">
        <v>77</v>
      </c>
      <c r="AY256" s="200" t="s">
        <v>161</v>
      </c>
    </row>
    <row r="257" spans="2:65" s="1" customFormat="1" ht="22.5" customHeight="1">
      <c r="B257" s="181"/>
      <c r="C257" s="182" t="s">
        <v>1999</v>
      </c>
      <c r="D257" s="182" t="s">
        <v>165</v>
      </c>
      <c r="E257" s="183" t="s">
        <v>1766</v>
      </c>
      <c r="F257" s="184" t="s">
        <v>1767</v>
      </c>
      <c r="G257" s="185" t="s">
        <v>1105</v>
      </c>
      <c r="H257" s="186">
        <v>30.133</v>
      </c>
      <c r="I257" s="187"/>
      <c r="J257" s="188">
        <f>ROUND(I257*H257,2)</f>
        <v>0</v>
      </c>
      <c r="K257" s="184" t="s">
        <v>169</v>
      </c>
      <c r="L257" s="41"/>
      <c r="M257" s="189" t="s">
        <v>5</v>
      </c>
      <c r="N257" s="194" t="s">
        <v>40</v>
      </c>
      <c r="O257" s="195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AR257" s="24" t="s">
        <v>277</v>
      </c>
      <c r="AT257" s="24" t="s">
        <v>165</v>
      </c>
      <c r="AU257" s="24" t="s">
        <v>79</v>
      </c>
      <c r="AY257" s="24" t="s">
        <v>161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24" t="s">
        <v>77</v>
      </c>
      <c r="BK257" s="193">
        <f>ROUND(I257*H257,2)</f>
        <v>0</v>
      </c>
      <c r="BL257" s="24" t="s">
        <v>277</v>
      </c>
      <c r="BM257" s="24" t="s">
        <v>2383</v>
      </c>
    </row>
    <row r="258" spans="2:12" s="1" customFormat="1" ht="6.95" customHeight="1">
      <c r="B258" s="56"/>
      <c r="C258" s="57"/>
      <c r="D258" s="57"/>
      <c r="E258" s="57"/>
      <c r="F258" s="57"/>
      <c r="G258" s="57"/>
      <c r="H258" s="57"/>
      <c r="I258" s="134"/>
      <c r="J258" s="57"/>
      <c r="K258" s="57"/>
      <c r="L258" s="41"/>
    </row>
  </sheetData>
  <autoFilter ref="C91:K257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2386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ROUND(SUM(BE84:BE154),2)</f>
        <v>0</v>
      </c>
      <c r="G32" s="42"/>
      <c r="H32" s="42"/>
      <c r="I32" s="126">
        <v>0.21</v>
      </c>
      <c r="J32" s="125">
        <f>ROUND(ROUND((SUM(BE84:BE154)),2)*I32,2)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ROUND(SUM(BF84:BF154),2)</f>
        <v>0</v>
      </c>
      <c r="G33" s="42"/>
      <c r="H33" s="42"/>
      <c r="I33" s="126">
        <v>0.15</v>
      </c>
      <c r="J33" s="125">
        <f>ROUND(ROUND((SUM(BF84:BF154)),2)*I33,2)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ROUND(SUM(BG84:BG154),2)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ROUND(SUM(BH84:BH154),2)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ROUND(SUM(BI84:BI154),2)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05-01 - Silnoproud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2387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>05-01 - Silnoproud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0.2645500000000001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0.2645500000000001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2388</v>
      </c>
      <c r="F86" s="179" t="s">
        <v>2389</v>
      </c>
      <c r="I86" s="170"/>
      <c r="J86" s="180">
        <f>BK86</f>
        <v>0</v>
      </c>
      <c r="L86" s="167"/>
      <c r="M86" s="172"/>
      <c r="N86" s="173"/>
      <c r="O86" s="173"/>
      <c r="P86" s="174">
        <f>SUM(P87:P154)</f>
        <v>0</v>
      </c>
      <c r="Q86" s="173"/>
      <c r="R86" s="174">
        <f>SUM(R87:R154)</f>
        <v>0.2645500000000001</v>
      </c>
      <c r="S86" s="173"/>
      <c r="T86" s="175">
        <f>SUM(T87:T154)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SUM(BK87:BK154)</f>
        <v>0</v>
      </c>
    </row>
    <row r="87" spans="2:65" s="1" customFormat="1" ht="22.5" customHeight="1">
      <c r="B87" s="181"/>
      <c r="C87" s="182" t="s">
        <v>211</v>
      </c>
      <c r="D87" s="182" t="s">
        <v>165</v>
      </c>
      <c r="E87" s="183" t="s">
        <v>2390</v>
      </c>
      <c r="F87" s="184" t="s">
        <v>2391</v>
      </c>
      <c r="G87" s="185" t="s">
        <v>416</v>
      </c>
      <c r="H87" s="186">
        <v>95</v>
      </c>
      <c r="I87" s="187"/>
      <c r="J87" s="188">
        <f>ROUND(I87*H87,2)</f>
        <v>0</v>
      </c>
      <c r="K87" s="184" t="s">
        <v>169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277</v>
      </c>
      <c r="BM87" s="24" t="s">
        <v>2392</v>
      </c>
    </row>
    <row r="88" spans="2:65" s="1" customFormat="1" ht="22.5" customHeight="1">
      <c r="B88" s="181"/>
      <c r="C88" s="234" t="s">
        <v>184</v>
      </c>
      <c r="D88" s="234" t="s">
        <v>513</v>
      </c>
      <c r="E88" s="235" t="s">
        <v>2393</v>
      </c>
      <c r="F88" s="236" t="s">
        <v>2394</v>
      </c>
      <c r="G88" s="237" t="s">
        <v>416</v>
      </c>
      <c r="H88" s="238">
        <v>95</v>
      </c>
      <c r="I88" s="239"/>
      <c r="J88" s="240">
        <f>ROUND(I88*H88,2)</f>
        <v>0</v>
      </c>
      <c r="K88" s="236" t="s">
        <v>5</v>
      </c>
      <c r="L88" s="241"/>
      <c r="M88" s="242" t="s">
        <v>5</v>
      </c>
      <c r="N88" s="243" t="s">
        <v>40</v>
      </c>
      <c r="O88" s="42"/>
      <c r="P88" s="191">
        <f>O88*H88</f>
        <v>0</v>
      </c>
      <c r="Q88" s="191">
        <v>3E-05</v>
      </c>
      <c r="R88" s="191">
        <f>Q88*H88</f>
        <v>0.00285</v>
      </c>
      <c r="S88" s="191">
        <v>0</v>
      </c>
      <c r="T88" s="192">
        <f>S88*H88</f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277</v>
      </c>
      <c r="BM88" s="24" t="s">
        <v>2395</v>
      </c>
    </row>
    <row r="89" spans="2:51" s="12" customFormat="1" ht="13.5">
      <c r="B89" s="198"/>
      <c r="D89" s="208" t="s">
        <v>217</v>
      </c>
      <c r="E89" s="217" t="s">
        <v>5</v>
      </c>
      <c r="F89" s="218" t="s">
        <v>2396</v>
      </c>
      <c r="H89" s="219">
        <v>95</v>
      </c>
      <c r="I89" s="203"/>
      <c r="L89" s="198"/>
      <c r="M89" s="204"/>
      <c r="N89" s="205"/>
      <c r="O89" s="205"/>
      <c r="P89" s="205"/>
      <c r="Q89" s="205"/>
      <c r="R89" s="205"/>
      <c r="S89" s="205"/>
      <c r="T89" s="206"/>
      <c r="AT89" s="200" t="s">
        <v>217</v>
      </c>
      <c r="AU89" s="200" t="s">
        <v>79</v>
      </c>
      <c r="AV89" s="12" t="s">
        <v>79</v>
      </c>
      <c r="AW89" s="12" t="s">
        <v>33</v>
      </c>
      <c r="AX89" s="12" t="s">
        <v>77</v>
      </c>
      <c r="AY89" s="200" t="s">
        <v>161</v>
      </c>
    </row>
    <row r="90" spans="2:65" s="1" customFormat="1" ht="22.5" customHeight="1">
      <c r="B90" s="181"/>
      <c r="C90" s="182" t="s">
        <v>274</v>
      </c>
      <c r="D90" s="182" t="s">
        <v>165</v>
      </c>
      <c r="E90" s="183" t="s">
        <v>2397</v>
      </c>
      <c r="F90" s="184" t="s">
        <v>2398</v>
      </c>
      <c r="G90" s="185" t="s">
        <v>416</v>
      </c>
      <c r="H90" s="186">
        <v>45</v>
      </c>
      <c r="I90" s="187"/>
      <c r="J90" s="188">
        <f>ROUND(I90*H90,2)</f>
        <v>0</v>
      </c>
      <c r="K90" s="184" t="s">
        <v>169</v>
      </c>
      <c r="L90" s="41"/>
      <c r="M90" s="189" t="s">
        <v>5</v>
      </c>
      <c r="N90" s="190" t="s">
        <v>40</v>
      </c>
      <c r="O90" s="42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24" t="s">
        <v>277</v>
      </c>
      <c r="AT90" s="24" t="s">
        <v>165</v>
      </c>
      <c r="AU90" s="24" t="s">
        <v>79</v>
      </c>
      <c r="AY90" s="24" t="s">
        <v>161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77</v>
      </c>
      <c r="BK90" s="193">
        <f>ROUND(I90*H90,2)</f>
        <v>0</v>
      </c>
      <c r="BL90" s="24" t="s">
        <v>277</v>
      </c>
      <c r="BM90" s="24" t="s">
        <v>2399</v>
      </c>
    </row>
    <row r="91" spans="2:51" s="12" customFormat="1" ht="13.5">
      <c r="B91" s="198"/>
      <c r="D91" s="208" t="s">
        <v>217</v>
      </c>
      <c r="E91" s="217" t="s">
        <v>5</v>
      </c>
      <c r="F91" s="218" t="s">
        <v>2400</v>
      </c>
      <c r="H91" s="219">
        <v>45</v>
      </c>
      <c r="I91" s="203"/>
      <c r="L91" s="198"/>
      <c r="M91" s="204"/>
      <c r="N91" s="205"/>
      <c r="O91" s="205"/>
      <c r="P91" s="205"/>
      <c r="Q91" s="205"/>
      <c r="R91" s="205"/>
      <c r="S91" s="205"/>
      <c r="T91" s="206"/>
      <c r="AT91" s="200" t="s">
        <v>217</v>
      </c>
      <c r="AU91" s="200" t="s">
        <v>79</v>
      </c>
      <c r="AV91" s="12" t="s">
        <v>79</v>
      </c>
      <c r="AW91" s="12" t="s">
        <v>33</v>
      </c>
      <c r="AX91" s="12" t="s">
        <v>77</v>
      </c>
      <c r="AY91" s="200" t="s">
        <v>161</v>
      </c>
    </row>
    <row r="92" spans="2:65" s="1" customFormat="1" ht="22.5" customHeight="1">
      <c r="B92" s="181"/>
      <c r="C92" s="234" t="s">
        <v>188</v>
      </c>
      <c r="D92" s="234" t="s">
        <v>513</v>
      </c>
      <c r="E92" s="235" t="s">
        <v>2401</v>
      </c>
      <c r="F92" s="236" t="s">
        <v>2402</v>
      </c>
      <c r="G92" s="237" t="s">
        <v>416</v>
      </c>
      <c r="H92" s="238">
        <v>15</v>
      </c>
      <c r="I92" s="239"/>
      <c r="J92" s="240">
        <f>ROUND(I92*H92,2)</f>
        <v>0</v>
      </c>
      <c r="K92" s="236" t="s">
        <v>2403</v>
      </c>
      <c r="L92" s="241"/>
      <c r="M92" s="242" t="s">
        <v>5</v>
      </c>
      <c r="N92" s="243" t="s">
        <v>40</v>
      </c>
      <c r="O92" s="42"/>
      <c r="P92" s="191">
        <f>O92*H92</f>
        <v>0</v>
      </c>
      <c r="Q92" s="191">
        <v>3.6E-05</v>
      </c>
      <c r="R92" s="191">
        <f>Q92*H92</f>
        <v>0.00054</v>
      </c>
      <c r="S92" s="191">
        <v>0</v>
      </c>
      <c r="T92" s="192">
        <f>S92*H92</f>
        <v>0</v>
      </c>
      <c r="AR92" s="24" t="s">
        <v>1073</v>
      </c>
      <c r="AT92" s="24" t="s">
        <v>513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277</v>
      </c>
      <c r="BM92" s="24" t="s">
        <v>2404</v>
      </c>
    </row>
    <row r="93" spans="2:47" s="1" customFormat="1" ht="27">
      <c r="B93" s="41"/>
      <c r="D93" s="208" t="s">
        <v>623</v>
      </c>
      <c r="F93" s="244" t="s">
        <v>2405</v>
      </c>
      <c r="I93" s="245"/>
      <c r="L93" s="41"/>
      <c r="M93" s="246"/>
      <c r="N93" s="42"/>
      <c r="O93" s="42"/>
      <c r="P93" s="42"/>
      <c r="Q93" s="42"/>
      <c r="R93" s="42"/>
      <c r="S93" s="42"/>
      <c r="T93" s="70"/>
      <c r="AT93" s="24" t="s">
        <v>623</v>
      </c>
      <c r="AU93" s="24" t="s">
        <v>79</v>
      </c>
    </row>
    <row r="94" spans="2:65" s="1" customFormat="1" ht="22.5" customHeight="1">
      <c r="B94" s="181"/>
      <c r="C94" s="234" t="s">
        <v>164</v>
      </c>
      <c r="D94" s="234" t="s">
        <v>513</v>
      </c>
      <c r="E94" s="235" t="s">
        <v>2406</v>
      </c>
      <c r="F94" s="236" t="s">
        <v>2407</v>
      </c>
      <c r="G94" s="237" t="s">
        <v>416</v>
      </c>
      <c r="H94" s="238">
        <v>30</v>
      </c>
      <c r="I94" s="239"/>
      <c r="J94" s="240">
        <f>ROUND(I94*H94,2)</f>
        <v>0</v>
      </c>
      <c r="K94" s="236" t="s">
        <v>2403</v>
      </c>
      <c r="L94" s="241"/>
      <c r="M94" s="242" t="s">
        <v>5</v>
      </c>
      <c r="N94" s="243" t="s">
        <v>40</v>
      </c>
      <c r="O94" s="42"/>
      <c r="P94" s="191">
        <f>O94*H94</f>
        <v>0</v>
      </c>
      <c r="Q94" s="191">
        <v>9.1E-05</v>
      </c>
      <c r="R94" s="191">
        <f>Q94*H94</f>
        <v>0.0027300000000000002</v>
      </c>
      <c r="S94" s="191">
        <v>0</v>
      </c>
      <c r="T94" s="192">
        <f>S94*H94</f>
        <v>0</v>
      </c>
      <c r="AR94" s="24" t="s">
        <v>1073</v>
      </c>
      <c r="AT94" s="24" t="s">
        <v>513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2408</v>
      </c>
    </row>
    <row r="95" spans="2:47" s="1" customFormat="1" ht="27">
      <c r="B95" s="41"/>
      <c r="D95" s="208" t="s">
        <v>623</v>
      </c>
      <c r="F95" s="244" t="s">
        <v>2409</v>
      </c>
      <c r="I95" s="245"/>
      <c r="L95" s="41"/>
      <c r="M95" s="246"/>
      <c r="N95" s="42"/>
      <c r="O95" s="42"/>
      <c r="P95" s="42"/>
      <c r="Q95" s="42"/>
      <c r="R95" s="42"/>
      <c r="S95" s="42"/>
      <c r="T95" s="70"/>
      <c r="AT95" s="24" t="s">
        <v>623</v>
      </c>
      <c r="AU95" s="24" t="s">
        <v>79</v>
      </c>
    </row>
    <row r="96" spans="2:65" s="1" customFormat="1" ht="22.5" customHeight="1">
      <c r="B96" s="181"/>
      <c r="C96" s="182" t="s">
        <v>1775</v>
      </c>
      <c r="D96" s="182" t="s">
        <v>165</v>
      </c>
      <c r="E96" s="183" t="s">
        <v>2410</v>
      </c>
      <c r="F96" s="184" t="s">
        <v>2411</v>
      </c>
      <c r="G96" s="185" t="s">
        <v>231</v>
      </c>
      <c r="H96" s="186">
        <v>50</v>
      </c>
      <c r="I96" s="187"/>
      <c r="J96" s="188">
        <f>ROUND(I96*H96,2)</f>
        <v>0</v>
      </c>
      <c r="K96" s="184" t="s">
        <v>169</v>
      </c>
      <c r="L96" s="41"/>
      <c r="M96" s="189" t="s">
        <v>5</v>
      </c>
      <c r="N96" s="190" t="s">
        <v>40</v>
      </c>
      <c r="O96" s="42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24" t="s">
        <v>277</v>
      </c>
      <c r="AT96" s="24" t="s">
        <v>165</v>
      </c>
      <c r="AU96" s="24" t="s">
        <v>79</v>
      </c>
      <c r="AY96" s="24" t="s">
        <v>161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77</v>
      </c>
      <c r="BK96" s="193">
        <f>ROUND(I96*H96,2)</f>
        <v>0</v>
      </c>
      <c r="BL96" s="24" t="s">
        <v>277</v>
      </c>
      <c r="BM96" s="24" t="s">
        <v>2412</v>
      </c>
    </row>
    <row r="97" spans="2:65" s="1" customFormat="1" ht="22.5" customHeight="1">
      <c r="B97" s="181"/>
      <c r="C97" s="234" t="s">
        <v>1779</v>
      </c>
      <c r="D97" s="234" t="s">
        <v>513</v>
      </c>
      <c r="E97" s="235" t="s">
        <v>2413</v>
      </c>
      <c r="F97" s="236" t="s">
        <v>2414</v>
      </c>
      <c r="G97" s="237" t="s">
        <v>231</v>
      </c>
      <c r="H97" s="238">
        <v>50</v>
      </c>
      <c r="I97" s="239"/>
      <c r="J97" s="240">
        <f>ROUND(I97*H97,2)</f>
        <v>0</v>
      </c>
      <c r="K97" s="236" t="s">
        <v>169</v>
      </c>
      <c r="L97" s="241"/>
      <c r="M97" s="242" t="s">
        <v>5</v>
      </c>
      <c r="N97" s="243" t="s">
        <v>40</v>
      </c>
      <c r="O97" s="42"/>
      <c r="P97" s="191">
        <f>O97*H97</f>
        <v>0</v>
      </c>
      <c r="Q97" s="191">
        <v>5E-05</v>
      </c>
      <c r="R97" s="191">
        <f>Q97*H97</f>
        <v>0.0025</v>
      </c>
      <c r="S97" s="191">
        <v>0</v>
      </c>
      <c r="T97" s="192">
        <f>S97*H97</f>
        <v>0</v>
      </c>
      <c r="AR97" s="24" t="s">
        <v>1073</v>
      </c>
      <c r="AT97" s="24" t="s">
        <v>513</v>
      </c>
      <c r="AU97" s="24" t="s">
        <v>79</v>
      </c>
      <c r="AY97" s="24" t="s">
        <v>161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77</v>
      </c>
      <c r="BK97" s="193">
        <f>ROUND(I97*H97,2)</f>
        <v>0</v>
      </c>
      <c r="BL97" s="24" t="s">
        <v>277</v>
      </c>
      <c r="BM97" s="24" t="s">
        <v>2415</v>
      </c>
    </row>
    <row r="98" spans="2:47" s="1" customFormat="1" ht="27">
      <c r="B98" s="41"/>
      <c r="D98" s="199" t="s">
        <v>623</v>
      </c>
      <c r="F98" s="247" t="s">
        <v>2416</v>
      </c>
      <c r="I98" s="245"/>
      <c r="L98" s="41"/>
      <c r="M98" s="246"/>
      <c r="N98" s="42"/>
      <c r="O98" s="42"/>
      <c r="P98" s="42"/>
      <c r="Q98" s="42"/>
      <c r="R98" s="42"/>
      <c r="S98" s="42"/>
      <c r="T98" s="70"/>
      <c r="AT98" s="24" t="s">
        <v>623</v>
      </c>
      <c r="AU98" s="24" t="s">
        <v>79</v>
      </c>
    </row>
    <row r="99" spans="2:51" s="12" customFormat="1" ht="13.5">
      <c r="B99" s="198"/>
      <c r="D99" s="208" t="s">
        <v>217</v>
      </c>
      <c r="E99" s="217" t="s">
        <v>5</v>
      </c>
      <c r="F99" s="218" t="s">
        <v>2417</v>
      </c>
      <c r="H99" s="219">
        <v>50</v>
      </c>
      <c r="I99" s="203"/>
      <c r="L99" s="198"/>
      <c r="M99" s="204"/>
      <c r="N99" s="205"/>
      <c r="O99" s="205"/>
      <c r="P99" s="205"/>
      <c r="Q99" s="205"/>
      <c r="R99" s="205"/>
      <c r="S99" s="205"/>
      <c r="T99" s="206"/>
      <c r="AT99" s="200" t="s">
        <v>217</v>
      </c>
      <c r="AU99" s="200" t="s">
        <v>79</v>
      </c>
      <c r="AV99" s="12" t="s">
        <v>79</v>
      </c>
      <c r="AW99" s="12" t="s">
        <v>33</v>
      </c>
      <c r="AX99" s="12" t="s">
        <v>77</v>
      </c>
      <c r="AY99" s="200" t="s">
        <v>161</v>
      </c>
    </row>
    <row r="100" spans="2:65" s="1" customFormat="1" ht="22.5" customHeight="1">
      <c r="B100" s="181"/>
      <c r="C100" s="182" t="s">
        <v>1783</v>
      </c>
      <c r="D100" s="182" t="s">
        <v>165</v>
      </c>
      <c r="E100" s="183" t="s">
        <v>2418</v>
      </c>
      <c r="F100" s="184" t="s">
        <v>2419</v>
      </c>
      <c r="G100" s="185" t="s">
        <v>231</v>
      </c>
      <c r="H100" s="186">
        <v>70</v>
      </c>
      <c r="I100" s="187"/>
      <c r="J100" s="188">
        <f>ROUND(I100*H100,2)</f>
        <v>0</v>
      </c>
      <c r="K100" s="184" t="s">
        <v>169</v>
      </c>
      <c r="L100" s="41"/>
      <c r="M100" s="189" t="s">
        <v>5</v>
      </c>
      <c r="N100" s="190" t="s">
        <v>40</v>
      </c>
      <c r="O100" s="42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24" t="s">
        <v>277</v>
      </c>
      <c r="AT100" s="24" t="s">
        <v>165</v>
      </c>
      <c r="AU100" s="24" t="s">
        <v>79</v>
      </c>
      <c r="AY100" s="24" t="s">
        <v>161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77</v>
      </c>
      <c r="BK100" s="193">
        <f>ROUND(I100*H100,2)</f>
        <v>0</v>
      </c>
      <c r="BL100" s="24" t="s">
        <v>277</v>
      </c>
      <c r="BM100" s="24" t="s">
        <v>2420</v>
      </c>
    </row>
    <row r="101" spans="2:65" s="1" customFormat="1" ht="22.5" customHeight="1">
      <c r="B101" s="181"/>
      <c r="C101" s="234" t="s">
        <v>1787</v>
      </c>
      <c r="D101" s="234" t="s">
        <v>513</v>
      </c>
      <c r="E101" s="235" t="s">
        <v>2421</v>
      </c>
      <c r="F101" s="236" t="s">
        <v>2422</v>
      </c>
      <c r="G101" s="237" t="s">
        <v>231</v>
      </c>
      <c r="H101" s="238">
        <v>70</v>
      </c>
      <c r="I101" s="239"/>
      <c r="J101" s="240">
        <f>ROUND(I101*H101,2)</f>
        <v>0</v>
      </c>
      <c r="K101" s="236" t="s">
        <v>169</v>
      </c>
      <c r="L101" s="241"/>
      <c r="M101" s="242" t="s">
        <v>5</v>
      </c>
      <c r="N101" s="243" t="s">
        <v>40</v>
      </c>
      <c r="O101" s="42"/>
      <c r="P101" s="191">
        <f>O101*H101</f>
        <v>0</v>
      </c>
      <c r="Q101" s="191">
        <v>0.00019</v>
      </c>
      <c r="R101" s="191">
        <f>Q101*H101</f>
        <v>0.013300000000000001</v>
      </c>
      <c r="S101" s="191">
        <v>0</v>
      </c>
      <c r="T101" s="192">
        <f>S101*H101</f>
        <v>0</v>
      </c>
      <c r="AR101" s="24" t="s">
        <v>1073</v>
      </c>
      <c r="AT101" s="24" t="s">
        <v>513</v>
      </c>
      <c r="AU101" s="24" t="s">
        <v>79</v>
      </c>
      <c r="AY101" s="24" t="s">
        <v>161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77</v>
      </c>
      <c r="BK101" s="193">
        <f>ROUND(I101*H101,2)</f>
        <v>0</v>
      </c>
      <c r="BL101" s="24" t="s">
        <v>277</v>
      </c>
      <c r="BM101" s="24" t="s">
        <v>2423</v>
      </c>
    </row>
    <row r="102" spans="2:47" s="1" customFormat="1" ht="27">
      <c r="B102" s="41"/>
      <c r="D102" s="199" t="s">
        <v>623</v>
      </c>
      <c r="F102" s="247" t="s">
        <v>2424</v>
      </c>
      <c r="I102" s="245"/>
      <c r="L102" s="41"/>
      <c r="M102" s="246"/>
      <c r="N102" s="42"/>
      <c r="O102" s="42"/>
      <c r="P102" s="42"/>
      <c r="Q102" s="42"/>
      <c r="R102" s="42"/>
      <c r="S102" s="42"/>
      <c r="T102" s="70"/>
      <c r="AT102" s="24" t="s">
        <v>623</v>
      </c>
      <c r="AU102" s="24" t="s">
        <v>79</v>
      </c>
    </row>
    <row r="103" spans="2:51" s="12" customFormat="1" ht="13.5">
      <c r="B103" s="198"/>
      <c r="D103" s="208" t="s">
        <v>217</v>
      </c>
      <c r="E103" s="217" t="s">
        <v>5</v>
      </c>
      <c r="F103" s="218" t="s">
        <v>2425</v>
      </c>
      <c r="H103" s="219">
        <v>70</v>
      </c>
      <c r="I103" s="203"/>
      <c r="L103" s="198"/>
      <c r="M103" s="204"/>
      <c r="N103" s="205"/>
      <c r="O103" s="205"/>
      <c r="P103" s="205"/>
      <c r="Q103" s="205"/>
      <c r="R103" s="205"/>
      <c r="S103" s="205"/>
      <c r="T103" s="206"/>
      <c r="AT103" s="200" t="s">
        <v>217</v>
      </c>
      <c r="AU103" s="200" t="s">
        <v>79</v>
      </c>
      <c r="AV103" s="12" t="s">
        <v>79</v>
      </c>
      <c r="AW103" s="12" t="s">
        <v>33</v>
      </c>
      <c r="AX103" s="12" t="s">
        <v>77</v>
      </c>
      <c r="AY103" s="200" t="s">
        <v>161</v>
      </c>
    </row>
    <row r="104" spans="2:65" s="1" customFormat="1" ht="22.5" customHeight="1">
      <c r="B104" s="181"/>
      <c r="C104" s="182" t="s">
        <v>1792</v>
      </c>
      <c r="D104" s="182" t="s">
        <v>165</v>
      </c>
      <c r="E104" s="183" t="s">
        <v>2426</v>
      </c>
      <c r="F104" s="184" t="s">
        <v>2427</v>
      </c>
      <c r="G104" s="185" t="s">
        <v>231</v>
      </c>
      <c r="H104" s="186">
        <v>842</v>
      </c>
      <c r="I104" s="187"/>
      <c r="J104" s="188">
        <f>ROUND(I104*H104,2)</f>
        <v>0</v>
      </c>
      <c r="K104" s="184" t="s">
        <v>169</v>
      </c>
      <c r="L104" s="41"/>
      <c r="M104" s="189" t="s">
        <v>5</v>
      </c>
      <c r="N104" s="190" t="s">
        <v>40</v>
      </c>
      <c r="O104" s="42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24" t="s">
        <v>277</v>
      </c>
      <c r="AT104" s="24" t="s">
        <v>165</v>
      </c>
      <c r="AU104" s="24" t="s">
        <v>79</v>
      </c>
      <c r="AY104" s="24" t="s">
        <v>161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77</v>
      </c>
      <c r="BK104" s="193">
        <f>ROUND(I104*H104,2)</f>
        <v>0</v>
      </c>
      <c r="BL104" s="24" t="s">
        <v>277</v>
      </c>
      <c r="BM104" s="24" t="s">
        <v>2428</v>
      </c>
    </row>
    <row r="105" spans="2:51" s="12" customFormat="1" ht="13.5">
      <c r="B105" s="198"/>
      <c r="D105" s="208" t="s">
        <v>217</v>
      </c>
      <c r="E105" s="217" t="s">
        <v>5</v>
      </c>
      <c r="F105" s="218" t="s">
        <v>2429</v>
      </c>
      <c r="H105" s="219">
        <v>842</v>
      </c>
      <c r="I105" s="203"/>
      <c r="L105" s="198"/>
      <c r="M105" s="204"/>
      <c r="N105" s="205"/>
      <c r="O105" s="205"/>
      <c r="P105" s="205"/>
      <c r="Q105" s="205"/>
      <c r="R105" s="205"/>
      <c r="S105" s="205"/>
      <c r="T105" s="206"/>
      <c r="AT105" s="200" t="s">
        <v>217</v>
      </c>
      <c r="AU105" s="200" t="s">
        <v>79</v>
      </c>
      <c r="AV105" s="12" t="s">
        <v>79</v>
      </c>
      <c r="AW105" s="12" t="s">
        <v>33</v>
      </c>
      <c r="AX105" s="12" t="s">
        <v>77</v>
      </c>
      <c r="AY105" s="200" t="s">
        <v>161</v>
      </c>
    </row>
    <row r="106" spans="2:65" s="1" customFormat="1" ht="22.5" customHeight="1">
      <c r="B106" s="181"/>
      <c r="C106" s="234" t="s">
        <v>1073</v>
      </c>
      <c r="D106" s="234" t="s">
        <v>513</v>
      </c>
      <c r="E106" s="235" t="s">
        <v>2430</v>
      </c>
      <c r="F106" s="236" t="s">
        <v>2431</v>
      </c>
      <c r="G106" s="237" t="s">
        <v>231</v>
      </c>
      <c r="H106" s="238">
        <v>281</v>
      </c>
      <c r="I106" s="239"/>
      <c r="J106" s="240">
        <f>ROUND(I106*H106,2)</f>
        <v>0</v>
      </c>
      <c r="K106" s="236" t="s">
        <v>169</v>
      </c>
      <c r="L106" s="241"/>
      <c r="M106" s="242" t="s">
        <v>5</v>
      </c>
      <c r="N106" s="243" t="s">
        <v>40</v>
      </c>
      <c r="O106" s="42"/>
      <c r="P106" s="191">
        <f>O106*H106</f>
        <v>0</v>
      </c>
      <c r="Q106" s="191">
        <v>0.00012</v>
      </c>
      <c r="R106" s="191">
        <f>Q106*H106</f>
        <v>0.03372</v>
      </c>
      <c r="S106" s="191">
        <v>0</v>
      </c>
      <c r="T106" s="192">
        <f>S106*H106</f>
        <v>0</v>
      </c>
      <c r="AR106" s="24" t="s">
        <v>1073</v>
      </c>
      <c r="AT106" s="24" t="s">
        <v>513</v>
      </c>
      <c r="AU106" s="24" t="s">
        <v>79</v>
      </c>
      <c r="AY106" s="24" t="s">
        <v>161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77</v>
      </c>
      <c r="BK106" s="193">
        <f>ROUND(I106*H106,2)</f>
        <v>0</v>
      </c>
      <c r="BL106" s="24" t="s">
        <v>277</v>
      </c>
      <c r="BM106" s="24" t="s">
        <v>2432</v>
      </c>
    </row>
    <row r="107" spans="2:47" s="1" customFormat="1" ht="27">
      <c r="B107" s="41"/>
      <c r="D107" s="199" t="s">
        <v>623</v>
      </c>
      <c r="F107" s="247" t="s">
        <v>2433</v>
      </c>
      <c r="I107" s="245"/>
      <c r="L107" s="41"/>
      <c r="M107" s="246"/>
      <c r="N107" s="42"/>
      <c r="O107" s="42"/>
      <c r="P107" s="42"/>
      <c r="Q107" s="42"/>
      <c r="R107" s="42"/>
      <c r="S107" s="42"/>
      <c r="T107" s="70"/>
      <c r="AT107" s="24" t="s">
        <v>623</v>
      </c>
      <c r="AU107" s="24" t="s">
        <v>79</v>
      </c>
    </row>
    <row r="108" spans="2:51" s="12" customFormat="1" ht="13.5">
      <c r="B108" s="198"/>
      <c r="D108" s="208" t="s">
        <v>217</v>
      </c>
      <c r="E108" s="217" t="s">
        <v>5</v>
      </c>
      <c r="F108" s="218" t="s">
        <v>2434</v>
      </c>
      <c r="H108" s="219">
        <v>281</v>
      </c>
      <c r="I108" s="203"/>
      <c r="L108" s="198"/>
      <c r="M108" s="204"/>
      <c r="N108" s="205"/>
      <c r="O108" s="205"/>
      <c r="P108" s="205"/>
      <c r="Q108" s="205"/>
      <c r="R108" s="205"/>
      <c r="S108" s="205"/>
      <c r="T108" s="206"/>
      <c r="AT108" s="200" t="s">
        <v>217</v>
      </c>
      <c r="AU108" s="200" t="s">
        <v>79</v>
      </c>
      <c r="AV108" s="12" t="s">
        <v>79</v>
      </c>
      <c r="AW108" s="12" t="s">
        <v>33</v>
      </c>
      <c r="AX108" s="12" t="s">
        <v>77</v>
      </c>
      <c r="AY108" s="200" t="s">
        <v>161</v>
      </c>
    </row>
    <row r="109" spans="2:65" s="1" customFormat="1" ht="22.5" customHeight="1">
      <c r="B109" s="181"/>
      <c r="C109" s="234" t="s">
        <v>1802</v>
      </c>
      <c r="D109" s="234" t="s">
        <v>513</v>
      </c>
      <c r="E109" s="235" t="s">
        <v>2435</v>
      </c>
      <c r="F109" s="236" t="s">
        <v>2436</v>
      </c>
      <c r="G109" s="237" t="s">
        <v>231</v>
      </c>
      <c r="H109" s="238">
        <v>561</v>
      </c>
      <c r="I109" s="239"/>
      <c r="J109" s="240">
        <f>ROUND(I109*H109,2)</f>
        <v>0</v>
      </c>
      <c r="K109" s="236" t="s">
        <v>5</v>
      </c>
      <c r="L109" s="241"/>
      <c r="M109" s="242" t="s">
        <v>5</v>
      </c>
      <c r="N109" s="243" t="s">
        <v>40</v>
      </c>
      <c r="O109" s="42"/>
      <c r="P109" s="191">
        <f>O109*H109</f>
        <v>0</v>
      </c>
      <c r="Q109" s="191">
        <v>0.00012</v>
      </c>
      <c r="R109" s="191">
        <f>Q109*H109</f>
        <v>0.06732</v>
      </c>
      <c r="S109" s="191">
        <v>0</v>
      </c>
      <c r="T109" s="192">
        <f>S109*H109</f>
        <v>0</v>
      </c>
      <c r="AR109" s="24" t="s">
        <v>1073</v>
      </c>
      <c r="AT109" s="24" t="s">
        <v>513</v>
      </c>
      <c r="AU109" s="24" t="s">
        <v>79</v>
      </c>
      <c r="AY109" s="24" t="s">
        <v>161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4" t="s">
        <v>77</v>
      </c>
      <c r="BK109" s="193">
        <f>ROUND(I109*H109,2)</f>
        <v>0</v>
      </c>
      <c r="BL109" s="24" t="s">
        <v>277</v>
      </c>
      <c r="BM109" s="24" t="s">
        <v>2437</v>
      </c>
    </row>
    <row r="110" spans="2:47" s="1" customFormat="1" ht="27">
      <c r="B110" s="41"/>
      <c r="D110" s="199" t="s">
        <v>623</v>
      </c>
      <c r="F110" s="247" t="s">
        <v>2433</v>
      </c>
      <c r="I110" s="245"/>
      <c r="L110" s="41"/>
      <c r="M110" s="246"/>
      <c r="N110" s="42"/>
      <c r="O110" s="42"/>
      <c r="P110" s="42"/>
      <c r="Q110" s="42"/>
      <c r="R110" s="42"/>
      <c r="S110" s="42"/>
      <c r="T110" s="70"/>
      <c r="AT110" s="24" t="s">
        <v>623</v>
      </c>
      <c r="AU110" s="24" t="s">
        <v>79</v>
      </c>
    </row>
    <row r="111" spans="2:51" s="12" customFormat="1" ht="13.5">
      <c r="B111" s="198"/>
      <c r="D111" s="208" t="s">
        <v>217</v>
      </c>
      <c r="E111" s="217" t="s">
        <v>5</v>
      </c>
      <c r="F111" s="218" t="s">
        <v>2438</v>
      </c>
      <c r="H111" s="219">
        <v>561</v>
      </c>
      <c r="I111" s="203"/>
      <c r="L111" s="198"/>
      <c r="M111" s="204"/>
      <c r="N111" s="205"/>
      <c r="O111" s="205"/>
      <c r="P111" s="205"/>
      <c r="Q111" s="205"/>
      <c r="R111" s="205"/>
      <c r="S111" s="205"/>
      <c r="T111" s="206"/>
      <c r="AT111" s="200" t="s">
        <v>217</v>
      </c>
      <c r="AU111" s="200" t="s">
        <v>79</v>
      </c>
      <c r="AV111" s="12" t="s">
        <v>79</v>
      </c>
      <c r="AW111" s="12" t="s">
        <v>33</v>
      </c>
      <c r="AX111" s="12" t="s">
        <v>77</v>
      </c>
      <c r="AY111" s="200" t="s">
        <v>161</v>
      </c>
    </row>
    <row r="112" spans="2:65" s="1" customFormat="1" ht="22.5" customHeight="1">
      <c r="B112" s="181"/>
      <c r="C112" s="182" t="s">
        <v>1722</v>
      </c>
      <c r="D112" s="182" t="s">
        <v>165</v>
      </c>
      <c r="E112" s="183" t="s">
        <v>2439</v>
      </c>
      <c r="F112" s="184" t="s">
        <v>2440</v>
      </c>
      <c r="G112" s="185" t="s">
        <v>231</v>
      </c>
      <c r="H112" s="186">
        <v>45</v>
      </c>
      <c r="I112" s="187"/>
      <c r="J112" s="188">
        <f>ROUND(I112*H112,2)</f>
        <v>0</v>
      </c>
      <c r="K112" s="184" t="s">
        <v>169</v>
      </c>
      <c r="L112" s="41"/>
      <c r="M112" s="189" t="s">
        <v>5</v>
      </c>
      <c r="N112" s="190" t="s">
        <v>40</v>
      </c>
      <c r="O112" s="4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4" t="s">
        <v>277</v>
      </c>
      <c r="AT112" s="24" t="s">
        <v>165</v>
      </c>
      <c r="AU112" s="24" t="s">
        <v>79</v>
      </c>
      <c r="AY112" s="24" t="s">
        <v>161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77</v>
      </c>
      <c r="BK112" s="193">
        <f>ROUND(I112*H112,2)</f>
        <v>0</v>
      </c>
      <c r="BL112" s="24" t="s">
        <v>277</v>
      </c>
      <c r="BM112" s="24" t="s">
        <v>2441</v>
      </c>
    </row>
    <row r="113" spans="2:65" s="1" customFormat="1" ht="22.5" customHeight="1">
      <c r="B113" s="181"/>
      <c r="C113" s="234" t="s">
        <v>1727</v>
      </c>
      <c r="D113" s="234" t="s">
        <v>513</v>
      </c>
      <c r="E113" s="235" t="s">
        <v>2442</v>
      </c>
      <c r="F113" s="236" t="s">
        <v>2443</v>
      </c>
      <c r="G113" s="237" t="s">
        <v>231</v>
      </c>
      <c r="H113" s="238">
        <v>45</v>
      </c>
      <c r="I113" s="239"/>
      <c r="J113" s="240">
        <f>ROUND(I113*H113,2)</f>
        <v>0</v>
      </c>
      <c r="K113" s="236" t="s">
        <v>169</v>
      </c>
      <c r="L113" s="241"/>
      <c r="M113" s="242" t="s">
        <v>5</v>
      </c>
      <c r="N113" s="243" t="s">
        <v>40</v>
      </c>
      <c r="O113" s="42"/>
      <c r="P113" s="191">
        <f>O113*H113</f>
        <v>0</v>
      </c>
      <c r="Q113" s="191">
        <v>0.00016</v>
      </c>
      <c r="R113" s="191">
        <f>Q113*H113</f>
        <v>0.007200000000000001</v>
      </c>
      <c r="S113" s="191">
        <v>0</v>
      </c>
      <c r="T113" s="192">
        <f>S113*H113</f>
        <v>0</v>
      </c>
      <c r="AR113" s="24" t="s">
        <v>1073</v>
      </c>
      <c r="AT113" s="24" t="s">
        <v>513</v>
      </c>
      <c r="AU113" s="24" t="s">
        <v>79</v>
      </c>
      <c r="AY113" s="24" t="s">
        <v>161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4" t="s">
        <v>77</v>
      </c>
      <c r="BK113" s="193">
        <f>ROUND(I113*H113,2)</f>
        <v>0</v>
      </c>
      <c r="BL113" s="24" t="s">
        <v>277</v>
      </c>
      <c r="BM113" s="24" t="s">
        <v>2444</v>
      </c>
    </row>
    <row r="114" spans="2:47" s="1" customFormat="1" ht="27">
      <c r="B114" s="41"/>
      <c r="D114" s="199" t="s">
        <v>623</v>
      </c>
      <c r="F114" s="247" t="s">
        <v>2445</v>
      </c>
      <c r="I114" s="245"/>
      <c r="L114" s="41"/>
      <c r="M114" s="246"/>
      <c r="N114" s="42"/>
      <c r="O114" s="42"/>
      <c r="P114" s="42"/>
      <c r="Q114" s="42"/>
      <c r="R114" s="42"/>
      <c r="S114" s="42"/>
      <c r="T114" s="70"/>
      <c r="AT114" s="24" t="s">
        <v>623</v>
      </c>
      <c r="AU114" s="24" t="s">
        <v>79</v>
      </c>
    </row>
    <row r="115" spans="2:51" s="12" customFormat="1" ht="13.5">
      <c r="B115" s="198"/>
      <c r="D115" s="208" t="s">
        <v>217</v>
      </c>
      <c r="E115" s="217" t="s">
        <v>5</v>
      </c>
      <c r="F115" s="218" t="s">
        <v>2446</v>
      </c>
      <c r="H115" s="219">
        <v>45</v>
      </c>
      <c r="I115" s="203"/>
      <c r="L115" s="198"/>
      <c r="M115" s="204"/>
      <c r="N115" s="205"/>
      <c r="O115" s="205"/>
      <c r="P115" s="205"/>
      <c r="Q115" s="205"/>
      <c r="R115" s="205"/>
      <c r="S115" s="205"/>
      <c r="T115" s="206"/>
      <c r="AT115" s="200" t="s">
        <v>217</v>
      </c>
      <c r="AU115" s="200" t="s">
        <v>79</v>
      </c>
      <c r="AV115" s="12" t="s">
        <v>79</v>
      </c>
      <c r="AW115" s="12" t="s">
        <v>33</v>
      </c>
      <c r="AX115" s="12" t="s">
        <v>77</v>
      </c>
      <c r="AY115" s="200" t="s">
        <v>161</v>
      </c>
    </row>
    <row r="116" spans="2:65" s="1" customFormat="1" ht="22.5" customHeight="1">
      <c r="B116" s="181"/>
      <c r="C116" s="182" t="s">
        <v>1315</v>
      </c>
      <c r="D116" s="182" t="s">
        <v>165</v>
      </c>
      <c r="E116" s="183" t="s">
        <v>2447</v>
      </c>
      <c r="F116" s="184" t="s">
        <v>2448</v>
      </c>
      <c r="G116" s="185" t="s">
        <v>231</v>
      </c>
      <c r="H116" s="186">
        <v>45</v>
      </c>
      <c r="I116" s="187"/>
      <c r="J116" s="188">
        <f>ROUND(I116*H116,2)</f>
        <v>0</v>
      </c>
      <c r="K116" s="184" t="s">
        <v>169</v>
      </c>
      <c r="L116" s="41"/>
      <c r="M116" s="189" t="s">
        <v>5</v>
      </c>
      <c r="N116" s="190" t="s">
        <v>40</v>
      </c>
      <c r="O116" s="42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24" t="s">
        <v>277</v>
      </c>
      <c r="AT116" s="24" t="s">
        <v>165</v>
      </c>
      <c r="AU116" s="24" t="s">
        <v>79</v>
      </c>
      <c r="AY116" s="24" t="s">
        <v>161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77</v>
      </c>
      <c r="BK116" s="193">
        <f>ROUND(I116*H116,2)</f>
        <v>0</v>
      </c>
      <c r="BL116" s="24" t="s">
        <v>277</v>
      </c>
      <c r="BM116" s="24" t="s">
        <v>2449</v>
      </c>
    </row>
    <row r="117" spans="2:65" s="1" customFormat="1" ht="22.5" customHeight="1">
      <c r="B117" s="181"/>
      <c r="C117" s="234" t="s">
        <v>1705</v>
      </c>
      <c r="D117" s="234" t="s">
        <v>513</v>
      </c>
      <c r="E117" s="235" t="s">
        <v>2450</v>
      </c>
      <c r="F117" s="236" t="s">
        <v>2451</v>
      </c>
      <c r="G117" s="237" t="s">
        <v>231</v>
      </c>
      <c r="H117" s="238">
        <v>45</v>
      </c>
      <c r="I117" s="239"/>
      <c r="J117" s="240">
        <f>ROUND(I117*H117,2)</f>
        <v>0</v>
      </c>
      <c r="K117" s="236" t="s">
        <v>169</v>
      </c>
      <c r="L117" s="241"/>
      <c r="M117" s="242" t="s">
        <v>5</v>
      </c>
      <c r="N117" s="243" t="s">
        <v>40</v>
      </c>
      <c r="O117" s="42"/>
      <c r="P117" s="191">
        <f>O117*H117</f>
        <v>0</v>
      </c>
      <c r="Q117" s="191">
        <v>0.00053</v>
      </c>
      <c r="R117" s="191">
        <f>Q117*H117</f>
        <v>0.02385</v>
      </c>
      <c r="S117" s="191">
        <v>0</v>
      </c>
      <c r="T117" s="192">
        <f>S117*H117</f>
        <v>0</v>
      </c>
      <c r="AR117" s="24" t="s">
        <v>1073</v>
      </c>
      <c r="AT117" s="24" t="s">
        <v>513</v>
      </c>
      <c r="AU117" s="24" t="s">
        <v>79</v>
      </c>
      <c r="AY117" s="24" t="s">
        <v>161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4" t="s">
        <v>77</v>
      </c>
      <c r="BK117" s="193">
        <f>ROUND(I117*H117,2)</f>
        <v>0</v>
      </c>
      <c r="BL117" s="24" t="s">
        <v>277</v>
      </c>
      <c r="BM117" s="24" t="s">
        <v>2452</v>
      </c>
    </row>
    <row r="118" spans="2:47" s="1" customFormat="1" ht="27">
      <c r="B118" s="41"/>
      <c r="D118" s="199" t="s">
        <v>623</v>
      </c>
      <c r="F118" s="247" t="s">
        <v>2453</v>
      </c>
      <c r="I118" s="245"/>
      <c r="L118" s="41"/>
      <c r="M118" s="246"/>
      <c r="N118" s="42"/>
      <c r="O118" s="42"/>
      <c r="P118" s="42"/>
      <c r="Q118" s="42"/>
      <c r="R118" s="42"/>
      <c r="S118" s="42"/>
      <c r="T118" s="70"/>
      <c r="AT118" s="24" t="s">
        <v>623</v>
      </c>
      <c r="AU118" s="24" t="s">
        <v>79</v>
      </c>
    </row>
    <row r="119" spans="2:51" s="12" customFormat="1" ht="13.5">
      <c r="B119" s="198"/>
      <c r="D119" s="208" t="s">
        <v>217</v>
      </c>
      <c r="E119" s="217" t="s">
        <v>5</v>
      </c>
      <c r="F119" s="218" t="s">
        <v>2446</v>
      </c>
      <c r="H119" s="219">
        <v>45</v>
      </c>
      <c r="I119" s="203"/>
      <c r="L119" s="198"/>
      <c r="M119" s="204"/>
      <c r="N119" s="205"/>
      <c r="O119" s="205"/>
      <c r="P119" s="205"/>
      <c r="Q119" s="205"/>
      <c r="R119" s="205"/>
      <c r="S119" s="205"/>
      <c r="T119" s="206"/>
      <c r="AT119" s="200" t="s">
        <v>217</v>
      </c>
      <c r="AU119" s="200" t="s">
        <v>79</v>
      </c>
      <c r="AV119" s="12" t="s">
        <v>79</v>
      </c>
      <c r="AW119" s="12" t="s">
        <v>33</v>
      </c>
      <c r="AX119" s="12" t="s">
        <v>77</v>
      </c>
      <c r="AY119" s="200" t="s">
        <v>161</v>
      </c>
    </row>
    <row r="120" spans="2:65" s="1" customFormat="1" ht="22.5" customHeight="1">
      <c r="B120" s="181"/>
      <c r="C120" s="182" t="s">
        <v>1713</v>
      </c>
      <c r="D120" s="182" t="s">
        <v>165</v>
      </c>
      <c r="E120" s="183" t="s">
        <v>2454</v>
      </c>
      <c r="F120" s="184" t="s">
        <v>2455</v>
      </c>
      <c r="G120" s="185" t="s">
        <v>231</v>
      </c>
      <c r="H120" s="186">
        <v>25</v>
      </c>
      <c r="I120" s="187"/>
      <c r="J120" s="188">
        <f>ROUND(I120*H120,2)</f>
        <v>0</v>
      </c>
      <c r="K120" s="184" t="s">
        <v>169</v>
      </c>
      <c r="L120" s="41"/>
      <c r="M120" s="189" t="s">
        <v>5</v>
      </c>
      <c r="N120" s="190" t="s">
        <v>40</v>
      </c>
      <c r="O120" s="42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24" t="s">
        <v>277</v>
      </c>
      <c r="AT120" s="24" t="s">
        <v>165</v>
      </c>
      <c r="AU120" s="24" t="s">
        <v>79</v>
      </c>
      <c r="AY120" s="24" t="s">
        <v>161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77</v>
      </c>
      <c r="BK120" s="193">
        <f>ROUND(I120*H120,2)</f>
        <v>0</v>
      </c>
      <c r="BL120" s="24" t="s">
        <v>277</v>
      </c>
      <c r="BM120" s="24" t="s">
        <v>2456</v>
      </c>
    </row>
    <row r="121" spans="2:65" s="1" customFormat="1" ht="22.5" customHeight="1">
      <c r="B121" s="181"/>
      <c r="C121" s="234" t="s">
        <v>1718</v>
      </c>
      <c r="D121" s="234" t="s">
        <v>513</v>
      </c>
      <c r="E121" s="235" t="s">
        <v>2457</v>
      </c>
      <c r="F121" s="236" t="s">
        <v>2458</v>
      </c>
      <c r="G121" s="237" t="s">
        <v>231</v>
      </c>
      <c r="H121" s="238">
        <v>25</v>
      </c>
      <c r="I121" s="239"/>
      <c r="J121" s="240">
        <f>ROUND(I121*H121,2)</f>
        <v>0</v>
      </c>
      <c r="K121" s="236" t="s">
        <v>5</v>
      </c>
      <c r="L121" s="241"/>
      <c r="M121" s="242" t="s">
        <v>5</v>
      </c>
      <c r="N121" s="243" t="s">
        <v>40</v>
      </c>
      <c r="O121" s="42"/>
      <c r="P121" s="191">
        <f>O121*H121</f>
        <v>0</v>
      </c>
      <c r="Q121" s="191">
        <v>0.0009</v>
      </c>
      <c r="R121" s="191">
        <f>Q121*H121</f>
        <v>0.0225</v>
      </c>
      <c r="S121" s="191">
        <v>0</v>
      </c>
      <c r="T121" s="192">
        <f>S121*H121</f>
        <v>0</v>
      </c>
      <c r="AR121" s="24" t="s">
        <v>1073</v>
      </c>
      <c r="AT121" s="24" t="s">
        <v>513</v>
      </c>
      <c r="AU121" s="24" t="s">
        <v>79</v>
      </c>
      <c r="AY121" s="24" t="s">
        <v>161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4" t="s">
        <v>77</v>
      </c>
      <c r="BK121" s="193">
        <f>ROUND(I121*H121,2)</f>
        <v>0</v>
      </c>
      <c r="BL121" s="24" t="s">
        <v>277</v>
      </c>
      <c r="BM121" s="24" t="s">
        <v>2459</v>
      </c>
    </row>
    <row r="122" spans="2:47" s="1" customFormat="1" ht="27">
      <c r="B122" s="41"/>
      <c r="D122" s="208" t="s">
        <v>623</v>
      </c>
      <c r="F122" s="244" t="s">
        <v>2460</v>
      </c>
      <c r="I122" s="245"/>
      <c r="L122" s="41"/>
      <c r="M122" s="246"/>
      <c r="N122" s="42"/>
      <c r="O122" s="42"/>
      <c r="P122" s="42"/>
      <c r="Q122" s="42"/>
      <c r="R122" s="42"/>
      <c r="S122" s="42"/>
      <c r="T122" s="70"/>
      <c r="AT122" s="24" t="s">
        <v>623</v>
      </c>
      <c r="AU122" s="24" t="s">
        <v>79</v>
      </c>
    </row>
    <row r="123" spans="2:65" s="1" customFormat="1" ht="22.5" customHeight="1">
      <c r="B123" s="181"/>
      <c r="C123" s="182" t="s">
        <v>1305</v>
      </c>
      <c r="D123" s="182" t="s">
        <v>165</v>
      </c>
      <c r="E123" s="183" t="s">
        <v>2461</v>
      </c>
      <c r="F123" s="184" t="s">
        <v>2462</v>
      </c>
      <c r="G123" s="185" t="s">
        <v>231</v>
      </c>
      <c r="H123" s="186">
        <v>450</v>
      </c>
      <c r="I123" s="187"/>
      <c r="J123" s="188">
        <f>ROUND(I123*H123,2)</f>
        <v>0</v>
      </c>
      <c r="K123" s="184" t="s">
        <v>169</v>
      </c>
      <c r="L123" s="41"/>
      <c r="M123" s="189" t="s">
        <v>5</v>
      </c>
      <c r="N123" s="190" t="s">
        <v>40</v>
      </c>
      <c r="O123" s="42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24" t="s">
        <v>277</v>
      </c>
      <c r="AT123" s="24" t="s">
        <v>165</v>
      </c>
      <c r="AU123" s="24" t="s">
        <v>79</v>
      </c>
      <c r="AY123" s="24" t="s">
        <v>161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4" t="s">
        <v>77</v>
      </c>
      <c r="BK123" s="193">
        <f>ROUND(I123*H123,2)</f>
        <v>0</v>
      </c>
      <c r="BL123" s="24" t="s">
        <v>277</v>
      </c>
      <c r="BM123" s="24" t="s">
        <v>2463</v>
      </c>
    </row>
    <row r="124" spans="2:51" s="12" customFormat="1" ht="13.5">
      <c r="B124" s="198"/>
      <c r="D124" s="208" t="s">
        <v>217</v>
      </c>
      <c r="E124" s="217" t="s">
        <v>5</v>
      </c>
      <c r="F124" s="218" t="s">
        <v>2464</v>
      </c>
      <c r="H124" s="219">
        <v>450</v>
      </c>
      <c r="I124" s="203"/>
      <c r="L124" s="198"/>
      <c r="M124" s="204"/>
      <c r="N124" s="205"/>
      <c r="O124" s="205"/>
      <c r="P124" s="205"/>
      <c r="Q124" s="205"/>
      <c r="R124" s="205"/>
      <c r="S124" s="205"/>
      <c r="T124" s="206"/>
      <c r="AT124" s="200" t="s">
        <v>217</v>
      </c>
      <c r="AU124" s="200" t="s">
        <v>79</v>
      </c>
      <c r="AV124" s="12" t="s">
        <v>79</v>
      </c>
      <c r="AW124" s="12" t="s">
        <v>33</v>
      </c>
      <c r="AX124" s="12" t="s">
        <v>77</v>
      </c>
      <c r="AY124" s="200" t="s">
        <v>161</v>
      </c>
    </row>
    <row r="125" spans="2:65" s="1" customFormat="1" ht="22.5" customHeight="1">
      <c r="B125" s="181"/>
      <c r="C125" s="234" t="s">
        <v>1310</v>
      </c>
      <c r="D125" s="234" t="s">
        <v>513</v>
      </c>
      <c r="E125" s="235" t="s">
        <v>2465</v>
      </c>
      <c r="F125" s="236" t="s">
        <v>2466</v>
      </c>
      <c r="G125" s="237" t="s">
        <v>231</v>
      </c>
      <c r="H125" s="238">
        <v>450</v>
      </c>
      <c r="I125" s="239"/>
      <c r="J125" s="240">
        <f>ROUND(I125*H125,2)</f>
        <v>0</v>
      </c>
      <c r="K125" s="236" t="s">
        <v>169</v>
      </c>
      <c r="L125" s="241"/>
      <c r="M125" s="242" t="s">
        <v>5</v>
      </c>
      <c r="N125" s="243" t="s">
        <v>40</v>
      </c>
      <c r="O125" s="42"/>
      <c r="P125" s="191">
        <f>O125*H125</f>
        <v>0</v>
      </c>
      <c r="Q125" s="191">
        <v>0.00017</v>
      </c>
      <c r="R125" s="191">
        <f>Q125*H125</f>
        <v>0.07650000000000001</v>
      </c>
      <c r="S125" s="191">
        <v>0</v>
      </c>
      <c r="T125" s="192">
        <f>S125*H125</f>
        <v>0</v>
      </c>
      <c r="AR125" s="24" t="s">
        <v>1073</v>
      </c>
      <c r="AT125" s="24" t="s">
        <v>513</v>
      </c>
      <c r="AU125" s="24" t="s">
        <v>79</v>
      </c>
      <c r="AY125" s="24" t="s">
        <v>161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77</v>
      </c>
      <c r="BK125" s="193">
        <f>ROUND(I125*H125,2)</f>
        <v>0</v>
      </c>
      <c r="BL125" s="24" t="s">
        <v>277</v>
      </c>
      <c r="BM125" s="24" t="s">
        <v>2467</v>
      </c>
    </row>
    <row r="126" spans="2:47" s="1" customFormat="1" ht="27">
      <c r="B126" s="41"/>
      <c r="D126" s="199" t="s">
        <v>623</v>
      </c>
      <c r="F126" s="247" t="s">
        <v>2445</v>
      </c>
      <c r="I126" s="245"/>
      <c r="L126" s="41"/>
      <c r="M126" s="246"/>
      <c r="N126" s="42"/>
      <c r="O126" s="42"/>
      <c r="P126" s="42"/>
      <c r="Q126" s="42"/>
      <c r="R126" s="42"/>
      <c r="S126" s="42"/>
      <c r="T126" s="70"/>
      <c r="AT126" s="24" t="s">
        <v>623</v>
      </c>
      <c r="AU126" s="24" t="s">
        <v>79</v>
      </c>
    </row>
    <row r="127" spans="2:51" s="12" customFormat="1" ht="13.5">
      <c r="B127" s="198"/>
      <c r="D127" s="208" t="s">
        <v>217</v>
      </c>
      <c r="E127" s="217" t="s">
        <v>5</v>
      </c>
      <c r="F127" s="218" t="s">
        <v>2468</v>
      </c>
      <c r="H127" s="219">
        <v>450</v>
      </c>
      <c r="I127" s="203"/>
      <c r="L127" s="198"/>
      <c r="M127" s="204"/>
      <c r="N127" s="205"/>
      <c r="O127" s="205"/>
      <c r="P127" s="205"/>
      <c r="Q127" s="205"/>
      <c r="R127" s="205"/>
      <c r="S127" s="205"/>
      <c r="T127" s="206"/>
      <c r="AT127" s="200" t="s">
        <v>217</v>
      </c>
      <c r="AU127" s="200" t="s">
        <v>79</v>
      </c>
      <c r="AV127" s="12" t="s">
        <v>79</v>
      </c>
      <c r="AW127" s="12" t="s">
        <v>33</v>
      </c>
      <c r="AX127" s="12" t="s">
        <v>77</v>
      </c>
      <c r="AY127" s="200" t="s">
        <v>161</v>
      </c>
    </row>
    <row r="128" spans="2:65" s="1" customFormat="1" ht="22.5" customHeight="1">
      <c r="B128" s="181"/>
      <c r="C128" s="182" t="s">
        <v>1999</v>
      </c>
      <c r="D128" s="182" t="s">
        <v>165</v>
      </c>
      <c r="E128" s="183" t="s">
        <v>2469</v>
      </c>
      <c r="F128" s="184" t="s">
        <v>2470</v>
      </c>
      <c r="G128" s="185" t="s">
        <v>416</v>
      </c>
      <c r="H128" s="186">
        <v>110</v>
      </c>
      <c r="I128" s="187"/>
      <c r="J128" s="188">
        <f>ROUND(I128*H128,2)</f>
        <v>0</v>
      </c>
      <c r="K128" s="184" t="s">
        <v>169</v>
      </c>
      <c r="L128" s="41"/>
      <c r="M128" s="189" t="s">
        <v>5</v>
      </c>
      <c r="N128" s="190" t="s">
        <v>40</v>
      </c>
      <c r="O128" s="42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24" t="s">
        <v>277</v>
      </c>
      <c r="AT128" s="24" t="s">
        <v>165</v>
      </c>
      <c r="AU128" s="24" t="s">
        <v>79</v>
      </c>
      <c r="AY128" s="24" t="s">
        <v>161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4" t="s">
        <v>77</v>
      </c>
      <c r="BK128" s="193">
        <f>ROUND(I128*H128,2)</f>
        <v>0</v>
      </c>
      <c r="BL128" s="24" t="s">
        <v>277</v>
      </c>
      <c r="BM128" s="24" t="s">
        <v>2471</v>
      </c>
    </row>
    <row r="129" spans="2:65" s="1" customFormat="1" ht="22.5" customHeight="1">
      <c r="B129" s="181"/>
      <c r="C129" s="182" t="s">
        <v>2024</v>
      </c>
      <c r="D129" s="182" t="s">
        <v>165</v>
      </c>
      <c r="E129" s="183" t="s">
        <v>2472</v>
      </c>
      <c r="F129" s="184" t="s">
        <v>2473</v>
      </c>
      <c r="G129" s="185" t="s">
        <v>416</v>
      </c>
      <c r="H129" s="186">
        <v>10</v>
      </c>
      <c r="I129" s="187"/>
      <c r="J129" s="188">
        <f>ROUND(I129*H129,2)</f>
        <v>0</v>
      </c>
      <c r="K129" s="184" t="s">
        <v>169</v>
      </c>
      <c r="L129" s="41"/>
      <c r="M129" s="189" t="s">
        <v>5</v>
      </c>
      <c r="N129" s="190" t="s">
        <v>40</v>
      </c>
      <c r="O129" s="42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24" t="s">
        <v>277</v>
      </c>
      <c r="AT129" s="24" t="s">
        <v>165</v>
      </c>
      <c r="AU129" s="24" t="s">
        <v>79</v>
      </c>
      <c r="AY129" s="24" t="s">
        <v>161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4" t="s">
        <v>77</v>
      </c>
      <c r="BK129" s="193">
        <f>ROUND(I129*H129,2)</f>
        <v>0</v>
      </c>
      <c r="BL129" s="24" t="s">
        <v>277</v>
      </c>
      <c r="BM129" s="24" t="s">
        <v>2474</v>
      </c>
    </row>
    <row r="130" spans="2:65" s="1" customFormat="1" ht="22.5" customHeight="1">
      <c r="B130" s="181"/>
      <c r="C130" s="182" t="s">
        <v>2031</v>
      </c>
      <c r="D130" s="182" t="s">
        <v>165</v>
      </c>
      <c r="E130" s="183" t="s">
        <v>2475</v>
      </c>
      <c r="F130" s="184" t="s">
        <v>2476</v>
      </c>
      <c r="G130" s="185" t="s">
        <v>416</v>
      </c>
      <c r="H130" s="186">
        <v>12</v>
      </c>
      <c r="I130" s="187"/>
      <c r="J130" s="188">
        <f>ROUND(I130*H130,2)</f>
        <v>0</v>
      </c>
      <c r="K130" s="184" t="s">
        <v>169</v>
      </c>
      <c r="L130" s="41"/>
      <c r="M130" s="189" t="s">
        <v>5</v>
      </c>
      <c r="N130" s="190" t="s">
        <v>40</v>
      </c>
      <c r="O130" s="42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24" t="s">
        <v>277</v>
      </c>
      <c r="AT130" s="24" t="s">
        <v>165</v>
      </c>
      <c r="AU130" s="24" t="s">
        <v>79</v>
      </c>
      <c r="AY130" s="24" t="s">
        <v>161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4" t="s">
        <v>77</v>
      </c>
      <c r="BK130" s="193">
        <f>ROUND(I130*H130,2)</f>
        <v>0</v>
      </c>
      <c r="BL130" s="24" t="s">
        <v>277</v>
      </c>
      <c r="BM130" s="24" t="s">
        <v>2477</v>
      </c>
    </row>
    <row r="131" spans="2:65" s="1" customFormat="1" ht="22.5" customHeight="1">
      <c r="B131" s="181"/>
      <c r="C131" s="182" t="s">
        <v>77</v>
      </c>
      <c r="D131" s="182" t="s">
        <v>165</v>
      </c>
      <c r="E131" s="183" t="s">
        <v>2478</v>
      </c>
      <c r="F131" s="184" t="s">
        <v>2479</v>
      </c>
      <c r="G131" s="185" t="s">
        <v>416</v>
      </c>
      <c r="H131" s="186">
        <v>14</v>
      </c>
      <c r="I131" s="187"/>
      <c r="J131" s="188">
        <f>ROUND(I131*H131,2)</f>
        <v>0</v>
      </c>
      <c r="K131" s="184" t="s">
        <v>169</v>
      </c>
      <c r="L131" s="41"/>
      <c r="M131" s="189" t="s">
        <v>5</v>
      </c>
      <c r="N131" s="190" t="s">
        <v>40</v>
      </c>
      <c r="O131" s="42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24" t="s">
        <v>277</v>
      </c>
      <c r="AT131" s="24" t="s">
        <v>165</v>
      </c>
      <c r="AU131" s="24" t="s">
        <v>79</v>
      </c>
      <c r="AY131" s="24" t="s">
        <v>161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4" t="s">
        <v>77</v>
      </c>
      <c r="BK131" s="193">
        <f>ROUND(I131*H131,2)</f>
        <v>0</v>
      </c>
      <c r="BL131" s="24" t="s">
        <v>277</v>
      </c>
      <c r="BM131" s="24" t="s">
        <v>2480</v>
      </c>
    </row>
    <row r="132" spans="2:65" s="1" customFormat="1" ht="22.5" customHeight="1">
      <c r="B132" s="181"/>
      <c r="C132" s="234" t="s">
        <v>160</v>
      </c>
      <c r="D132" s="234" t="s">
        <v>513</v>
      </c>
      <c r="E132" s="235" t="s">
        <v>2481</v>
      </c>
      <c r="F132" s="236" t="s">
        <v>2482</v>
      </c>
      <c r="G132" s="237" t="s">
        <v>416</v>
      </c>
      <c r="H132" s="238">
        <v>14</v>
      </c>
      <c r="I132" s="239"/>
      <c r="J132" s="240">
        <f>ROUND(I132*H132,2)</f>
        <v>0</v>
      </c>
      <c r="K132" s="236" t="s">
        <v>5</v>
      </c>
      <c r="L132" s="241"/>
      <c r="M132" s="242" t="s">
        <v>5</v>
      </c>
      <c r="N132" s="243" t="s">
        <v>40</v>
      </c>
      <c r="O132" s="42"/>
      <c r="P132" s="191">
        <f>O132*H132</f>
        <v>0</v>
      </c>
      <c r="Q132" s="191">
        <v>8E-05</v>
      </c>
      <c r="R132" s="191">
        <f>Q132*H132</f>
        <v>0.0011200000000000001</v>
      </c>
      <c r="S132" s="191">
        <v>0</v>
      </c>
      <c r="T132" s="192">
        <f>S132*H132</f>
        <v>0</v>
      </c>
      <c r="AR132" s="24" t="s">
        <v>1073</v>
      </c>
      <c r="AT132" s="24" t="s">
        <v>513</v>
      </c>
      <c r="AU132" s="24" t="s">
        <v>79</v>
      </c>
      <c r="AY132" s="24" t="s">
        <v>161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77</v>
      </c>
      <c r="BK132" s="193">
        <f>ROUND(I132*H132,2)</f>
        <v>0</v>
      </c>
      <c r="BL132" s="24" t="s">
        <v>277</v>
      </c>
      <c r="BM132" s="24" t="s">
        <v>2483</v>
      </c>
    </row>
    <row r="133" spans="2:51" s="12" customFormat="1" ht="13.5">
      <c r="B133" s="198"/>
      <c r="D133" s="208" t="s">
        <v>217</v>
      </c>
      <c r="E133" s="217" t="s">
        <v>5</v>
      </c>
      <c r="F133" s="218" t="s">
        <v>2484</v>
      </c>
      <c r="H133" s="219">
        <v>14</v>
      </c>
      <c r="I133" s="203"/>
      <c r="L133" s="198"/>
      <c r="M133" s="204"/>
      <c r="N133" s="205"/>
      <c r="O133" s="205"/>
      <c r="P133" s="205"/>
      <c r="Q133" s="205"/>
      <c r="R133" s="205"/>
      <c r="S133" s="205"/>
      <c r="T133" s="206"/>
      <c r="AT133" s="200" t="s">
        <v>217</v>
      </c>
      <c r="AU133" s="200" t="s">
        <v>79</v>
      </c>
      <c r="AV133" s="12" t="s">
        <v>79</v>
      </c>
      <c r="AW133" s="12" t="s">
        <v>33</v>
      </c>
      <c r="AX133" s="12" t="s">
        <v>77</v>
      </c>
      <c r="AY133" s="200" t="s">
        <v>161</v>
      </c>
    </row>
    <row r="134" spans="2:65" s="1" customFormat="1" ht="22.5" customHeight="1">
      <c r="B134" s="181"/>
      <c r="C134" s="182" t="s">
        <v>79</v>
      </c>
      <c r="D134" s="182" t="s">
        <v>165</v>
      </c>
      <c r="E134" s="183" t="s">
        <v>2485</v>
      </c>
      <c r="F134" s="184" t="s">
        <v>2486</v>
      </c>
      <c r="G134" s="185" t="s">
        <v>416</v>
      </c>
      <c r="H134" s="186">
        <v>5</v>
      </c>
      <c r="I134" s="187"/>
      <c r="J134" s="188">
        <f>ROUND(I134*H134,2)</f>
        <v>0</v>
      </c>
      <c r="K134" s="184" t="s">
        <v>169</v>
      </c>
      <c r="L134" s="41"/>
      <c r="M134" s="189" t="s">
        <v>5</v>
      </c>
      <c r="N134" s="190" t="s">
        <v>40</v>
      </c>
      <c r="O134" s="42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24" t="s">
        <v>277</v>
      </c>
      <c r="AT134" s="24" t="s">
        <v>165</v>
      </c>
      <c r="AU134" s="24" t="s">
        <v>79</v>
      </c>
      <c r="AY134" s="24" t="s">
        <v>161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4" t="s">
        <v>77</v>
      </c>
      <c r="BK134" s="193">
        <f>ROUND(I134*H134,2)</f>
        <v>0</v>
      </c>
      <c r="BL134" s="24" t="s">
        <v>277</v>
      </c>
      <c r="BM134" s="24" t="s">
        <v>2487</v>
      </c>
    </row>
    <row r="135" spans="2:65" s="1" customFormat="1" ht="22.5" customHeight="1">
      <c r="B135" s="181"/>
      <c r="C135" s="234" t="s">
        <v>265</v>
      </c>
      <c r="D135" s="234" t="s">
        <v>513</v>
      </c>
      <c r="E135" s="235" t="s">
        <v>2488</v>
      </c>
      <c r="F135" s="236" t="s">
        <v>2489</v>
      </c>
      <c r="G135" s="237" t="s">
        <v>416</v>
      </c>
      <c r="H135" s="238">
        <v>5</v>
      </c>
      <c r="I135" s="239"/>
      <c r="J135" s="240">
        <f>ROUND(I135*H135,2)</f>
        <v>0</v>
      </c>
      <c r="K135" s="236" t="s">
        <v>5</v>
      </c>
      <c r="L135" s="241"/>
      <c r="M135" s="242" t="s">
        <v>5</v>
      </c>
      <c r="N135" s="243" t="s">
        <v>40</v>
      </c>
      <c r="O135" s="42"/>
      <c r="P135" s="191">
        <f>O135*H135</f>
        <v>0</v>
      </c>
      <c r="Q135" s="191">
        <v>8E-05</v>
      </c>
      <c r="R135" s="191">
        <f>Q135*H135</f>
        <v>0.0004</v>
      </c>
      <c r="S135" s="191">
        <v>0</v>
      </c>
      <c r="T135" s="192">
        <f>S135*H135</f>
        <v>0</v>
      </c>
      <c r="AR135" s="24" t="s">
        <v>1073</v>
      </c>
      <c r="AT135" s="24" t="s">
        <v>513</v>
      </c>
      <c r="AU135" s="24" t="s">
        <v>79</v>
      </c>
      <c r="AY135" s="24" t="s">
        <v>161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77</v>
      </c>
      <c r="BK135" s="193">
        <f>ROUND(I135*H135,2)</f>
        <v>0</v>
      </c>
      <c r="BL135" s="24" t="s">
        <v>277</v>
      </c>
      <c r="BM135" s="24" t="s">
        <v>2490</v>
      </c>
    </row>
    <row r="136" spans="2:51" s="12" customFormat="1" ht="13.5">
      <c r="B136" s="198"/>
      <c r="D136" s="208" t="s">
        <v>217</v>
      </c>
      <c r="E136" s="217" t="s">
        <v>5</v>
      </c>
      <c r="F136" s="218" t="s">
        <v>2491</v>
      </c>
      <c r="H136" s="219">
        <v>5</v>
      </c>
      <c r="I136" s="203"/>
      <c r="L136" s="198"/>
      <c r="M136" s="204"/>
      <c r="N136" s="205"/>
      <c r="O136" s="205"/>
      <c r="P136" s="205"/>
      <c r="Q136" s="205"/>
      <c r="R136" s="205"/>
      <c r="S136" s="205"/>
      <c r="T136" s="206"/>
      <c r="AT136" s="200" t="s">
        <v>217</v>
      </c>
      <c r="AU136" s="200" t="s">
        <v>79</v>
      </c>
      <c r="AV136" s="12" t="s">
        <v>79</v>
      </c>
      <c r="AW136" s="12" t="s">
        <v>33</v>
      </c>
      <c r="AX136" s="12" t="s">
        <v>77</v>
      </c>
      <c r="AY136" s="200" t="s">
        <v>161</v>
      </c>
    </row>
    <row r="137" spans="2:65" s="1" customFormat="1" ht="22.5" customHeight="1">
      <c r="B137" s="181"/>
      <c r="C137" s="182" t="s">
        <v>253</v>
      </c>
      <c r="D137" s="182" t="s">
        <v>165</v>
      </c>
      <c r="E137" s="183" t="s">
        <v>2492</v>
      </c>
      <c r="F137" s="184" t="s">
        <v>2493</v>
      </c>
      <c r="G137" s="185" t="s">
        <v>416</v>
      </c>
      <c r="H137" s="186">
        <v>18</v>
      </c>
      <c r="I137" s="187"/>
      <c r="J137" s="188">
        <f>ROUND(I137*H137,2)</f>
        <v>0</v>
      </c>
      <c r="K137" s="184" t="s">
        <v>169</v>
      </c>
      <c r="L137" s="41"/>
      <c r="M137" s="189" t="s">
        <v>5</v>
      </c>
      <c r="N137" s="190" t="s">
        <v>40</v>
      </c>
      <c r="O137" s="42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24" t="s">
        <v>277</v>
      </c>
      <c r="AT137" s="24" t="s">
        <v>165</v>
      </c>
      <c r="AU137" s="24" t="s">
        <v>79</v>
      </c>
      <c r="AY137" s="24" t="s">
        <v>161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4" t="s">
        <v>77</v>
      </c>
      <c r="BK137" s="193">
        <f>ROUND(I137*H137,2)</f>
        <v>0</v>
      </c>
      <c r="BL137" s="24" t="s">
        <v>277</v>
      </c>
      <c r="BM137" s="24" t="s">
        <v>2494</v>
      </c>
    </row>
    <row r="138" spans="2:65" s="1" customFormat="1" ht="22.5" customHeight="1">
      <c r="B138" s="181"/>
      <c r="C138" s="234" t="s">
        <v>260</v>
      </c>
      <c r="D138" s="234" t="s">
        <v>513</v>
      </c>
      <c r="E138" s="235" t="s">
        <v>2495</v>
      </c>
      <c r="F138" s="236" t="s">
        <v>2496</v>
      </c>
      <c r="G138" s="237" t="s">
        <v>416</v>
      </c>
      <c r="H138" s="238">
        <v>18</v>
      </c>
      <c r="I138" s="239"/>
      <c r="J138" s="240">
        <f>ROUND(I138*H138,2)</f>
        <v>0</v>
      </c>
      <c r="K138" s="236" t="s">
        <v>5</v>
      </c>
      <c r="L138" s="241"/>
      <c r="M138" s="242" t="s">
        <v>5</v>
      </c>
      <c r="N138" s="243" t="s">
        <v>40</v>
      </c>
      <c r="O138" s="42"/>
      <c r="P138" s="191">
        <f>O138*H138</f>
        <v>0</v>
      </c>
      <c r="Q138" s="191">
        <v>8E-05</v>
      </c>
      <c r="R138" s="191">
        <f>Q138*H138</f>
        <v>0.00144</v>
      </c>
      <c r="S138" s="191">
        <v>0</v>
      </c>
      <c r="T138" s="192">
        <f>S138*H138</f>
        <v>0</v>
      </c>
      <c r="AR138" s="24" t="s">
        <v>1073</v>
      </c>
      <c r="AT138" s="24" t="s">
        <v>513</v>
      </c>
      <c r="AU138" s="24" t="s">
        <v>79</v>
      </c>
      <c r="AY138" s="24" t="s">
        <v>161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4" t="s">
        <v>77</v>
      </c>
      <c r="BK138" s="193">
        <f>ROUND(I138*H138,2)</f>
        <v>0</v>
      </c>
      <c r="BL138" s="24" t="s">
        <v>277</v>
      </c>
      <c r="BM138" s="24" t="s">
        <v>2497</v>
      </c>
    </row>
    <row r="139" spans="2:51" s="12" customFormat="1" ht="13.5">
      <c r="B139" s="198"/>
      <c r="D139" s="208" t="s">
        <v>217</v>
      </c>
      <c r="E139" s="217" t="s">
        <v>5</v>
      </c>
      <c r="F139" s="218" t="s">
        <v>2498</v>
      </c>
      <c r="H139" s="219">
        <v>18</v>
      </c>
      <c r="I139" s="203"/>
      <c r="L139" s="198"/>
      <c r="M139" s="204"/>
      <c r="N139" s="205"/>
      <c r="O139" s="205"/>
      <c r="P139" s="205"/>
      <c r="Q139" s="205"/>
      <c r="R139" s="205"/>
      <c r="S139" s="205"/>
      <c r="T139" s="206"/>
      <c r="AT139" s="200" t="s">
        <v>217</v>
      </c>
      <c r="AU139" s="200" t="s">
        <v>79</v>
      </c>
      <c r="AV139" s="12" t="s">
        <v>79</v>
      </c>
      <c r="AW139" s="12" t="s">
        <v>33</v>
      </c>
      <c r="AX139" s="12" t="s">
        <v>77</v>
      </c>
      <c r="AY139" s="200" t="s">
        <v>161</v>
      </c>
    </row>
    <row r="140" spans="2:65" s="1" customFormat="1" ht="22.5" customHeight="1">
      <c r="B140" s="181"/>
      <c r="C140" s="182" t="s">
        <v>215</v>
      </c>
      <c r="D140" s="182" t="s">
        <v>165</v>
      </c>
      <c r="E140" s="183" t="s">
        <v>2499</v>
      </c>
      <c r="F140" s="184" t="s">
        <v>2500</v>
      </c>
      <c r="G140" s="185" t="s">
        <v>416</v>
      </c>
      <c r="H140" s="186">
        <v>13</v>
      </c>
      <c r="I140" s="187"/>
      <c r="J140" s="188">
        <f>ROUND(I140*H140,2)</f>
        <v>0</v>
      </c>
      <c r="K140" s="184" t="s">
        <v>169</v>
      </c>
      <c r="L140" s="41"/>
      <c r="M140" s="189" t="s">
        <v>5</v>
      </c>
      <c r="N140" s="190" t="s">
        <v>40</v>
      </c>
      <c r="O140" s="42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24" t="s">
        <v>277</v>
      </c>
      <c r="AT140" s="24" t="s">
        <v>165</v>
      </c>
      <c r="AU140" s="24" t="s">
        <v>79</v>
      </c>
      <c r="AY140" s="24" t="s">
        <v>161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4" t="s">
        <v>77</v>
      </c>
      <c r="BK140" s="193">
        <f>ROUND(I140*H140,2)</f>
        <v>0</v>
      </c>
      <c r="BL140" s="24" t="s">
        <v>277</v>
      </c>
      <c r="BM140" s="24" t="s">
        <v>2501</v>
      </c>
    </row>
    <row r="141" spans="2:65" s="1" customFormat="1" ht="22.5" customHeight="1">
      <c r="B141" s="181"/>
      <c r="C141" s="234" t="s">
        <v>180</v>
      </c>
      <c r="D141" s="234" t="s">
        <v>513</v>
      </c>
      <c r="E141" s="235" t="s">
        <v>2502</v>
      </c>
      <c r="F141" s="236" t="s">
        <v>2503</v>
      </c>
      <c r="G141" s="237" t="s">
        <v>416</v>
      </c>
      <c r="H141" s="238">
        <v>13</v>
      </c>
      <c r="I141" s="239"/>
      <c r="J141" s="240">
        <f>ROUND(I141*H141,2)</f>
        <v>0</v>
      </c>
      <c r="K141" s="236" t="s">
        <v>5</v>
      </c>
      <c r="L141" s="241"/>
      <c r="M141" s="242" t="s">
        <v>5</v>
      </c>
      <c r="N141" s="243" t="s">
        <v>40</v>
      </c>
      <c r="O141" s="42"/>
      <c r="P141" s="191">
        <f>O141*H141</f>
        <v>0</v>
      </c>
      <c r="Q141" s="191">
        <v>8E-05</v>
      </c>
      <c r="R141" s="191">
        <f>Q141*H141</f>
        <v>0.0010400000000000001</v>
      </c>
      <c r="S141" s="191">
        <v>0</v>
      </c>
      <c r="T141" s="192">
        <f>S141*H141</f>
        <v>0</v>
      </c>
      <c r="AR141" s="24" t="s">
        <v>1073</v>
      </c>
      <c r="AT141" s="24" t="s">
        <v>513</v>
      </c>
      <c r="AU141" s="24" t="s">
        <v>79</v>
      </c>
      <c r="AY141" s="24" t="s">
        <v>161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4" t="s">
        <v>77</v>
      </c>
      <c r="BK141" s="193">
        <f>ROUND(I141*H141,2)</f>
        <v>0</v>
      </c>
      <c r="BL141" s="24" t="s">
        <v>277</v>
      </c>
      <c r="BM141" s="24" t="s">
        <v>2504</v>
      </c>
    </row>
    <row r="142" spans="2:51" s="12" customFormat="1" ht="13.5">
      <c r="B142" s="198"/>
      <c r="D142" s="208" t="s">
        <v>217</v>
      </c>
      <c r="E142" s="217" t="s">
        <v>5</v>
      </c>
      <c r="F142" s="218" t="s">
        <v>2505</v>
      </c>
      <c r="H142" s="219">
        <v>13</v>
      </c>
      <c r="I142" s="203"/>
      <c r="L142" s="198"/>
      <c r="M142" s="204"/>
      <c r="N142" s="205"/>
      <c r="O142" s="205"/>
      <c r="P142" s="205"/>
      <c r="Q142" s="205"/>
      <c r="R142" s="205"/>
      <c r="S142" s="205"/>
      <c r="T142" s="206"/>
      <c r="AT142" s="200" t="s">
        <v>217</v>
      </c>
      <c r="AU142" s="200" t="s">
        <v>79</v>
      </c>
      <c r="AV142" s="12" t="s">
        <v>79</v>
      </c>
      <c r="AW142" s="12" t="s">
        <v>33</v>
      </c>
      <c r="AX142" s="12" t="s">
        <v>77</v>
      </c>
      <c r="AY142" s="200" t="s">
        <v>161</v>
      </c>
    </row>
    <row r="143" spans="2:65" s="1" customFormat="1" ht="22.5" customHeight="1">
      <c r="B143" s="181"/>
      <c r="C143" s="182" t="s">
        <v>277</v>
      </c>
      <c r="D143" s="182" t="s">
        <v>165</v>
      </c>
      <c r="E143" s="183" t="s">
        <v>2506</v>
      </c>
      <c r="F143" s="184" t="s">
        <v>2507</v>
      </c>
      <c r="G143" s="185" t="s">
        <v>416</v>
      </c>
      <c r="H143" s="186">
        <v>16</v>
      </c>
      <c r="I143" s="187"/>
      <c r="J143" s="188">
        <f>ROUND(I143*H143,2)</f>
        <v>0</v>
      </c>
      <c r="K143" s="184" t="s">
        <v>169</v>
      </c>
      <c r="L143" s="41"/>
      <c r="M143" s="189" t="s">
        <v>5</v>
      </c>
      <c r="N143" s="190" t="s">
        <v>40</v>
      </c>
      <c r="O143" s="42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24" t="s">
        <v>277</v>
      </c>
      <c r="AT143" s="24" t="s">
        <v>165</v>
      </c>
      <c r="AU143" s="24" t="s">
        <v>79</v>
      </c>
      <c r="AY143" s="24" t="s">
        <v>161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4" t="s">
        <v>77</v>
      </c>
      <c r="BK143" s="193">
        <f>ROUND(I143*H143,2)</f>
        <v>0</v>
      </c>
      <c r="BL143" s="24" t="s">
        <v>277</v>
      </c>
      <c r="BM143" s="24" t="s">
        <v>2508</v>
      </c>
    </row>
    <row r="144" spans="2:65" s="1" customFormat="1" ht="22.5" customHeight="1">
      <c r="B144" s="181"/>
      <c r="C144" s="234" t="s">
        <v>172</v>
      </c>
      <c r="D144" s="234" t="s">
        <v>513</v>
      </c>
      <c r="E144" s="235" t="s">
        <v>2509</v>
      </c>
      <c r="F144" s="236" t="s">
        <v>2510</v>
      </c>
      <c r="G144" s="237" t="s">
        <v>416</v>
      </c>
      <c r="H144" s="238">
        <v>16</v>
      </c>
      <c r="I144" s="239"/>
      <c r="J144" s="240">
        <f>ROUND(I144*H144,2)</f>
        <v>0</v>
      </c>
      <c r="K144" s="236" t="s">
        <v>5</v>
      </c>
      <c r="L144" s="241"/>
      <c r="M144" s="242" t="s">
        <v>5</v>
      </c>
      <c r="N144" s="243" t="s">
        <v>40</v>
      </c>
      <c r="O144" s="42"/>
      <c r="P144" s="191">
        <f>O144*H144</f>
        <v>0</v>
      </c>
      <c r="Q144" s="191">
        <v>6E-05</v>
      </c>
      <c r="R144" s="191">
        <f>Q144*H144</f>
        <v>0.00096</v>
      </c>
      <c r="S144" s="191">
        <v>0</v>
      </c>
      <c r="T144" s="192">
        <f>S144*H144</f>
        <v>0</v>
      </c>
      <c r="AR144" s="24" t="s">
        <v>1073</v>
      </c>
      <c r="AT144" s="24" t="s">
        <v>513</v>
      </c>
      <c r="AU144" s="24" t="s">
        <v>79</v>
      </c>
      <c r="AY144" s="24" t="s">
        <v>161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4" t="s">
        <v>77</v>
      </c>
      <c r="BK144" s="193">
        <f>ROUND(I144*H144,2)</f>
        <v>0</v>
      </c>
      <c r="BL144" s="24" t="s">
        <v>277</v>
      </c>
      <c r="BM144" s="24" t="s">
        <v>2511</v>
      </c>
    </row>
    <row r="145" spans="2:51" s="12" customFormat="1" ht="13.5">
      <c r="B145" s="198"/>
      <c r="D145" s="208" t="s">
        <v>217</v>
      </c>
      <c r="E145" s="217" t="s">
        <v>5</v>
      </c>
      <c r="F145" s="218" t="s">
        <v>2512</v>
      </c>
      <c r="H145" s="219">
        <v>16</v>
      </c>
      <c r="I145" s="203"/>
      <c r="L145" s="198"/>
      <c r="M145" s="204"/>
      <c r="N145" s="205"/>
      <c r="O145" s="205"/>
      <c r="P145" s="205"/>
      <c r="Q145" s="205"/>
      <c r="R145" s="205"/>
      <c r="S145" s="205"/>
      <c r="T145" s="206"/>
      <c r="AT145" s="200" t="s">
        <v>217</v>
      </c>
      <c r="AU145" s="200" t="s">
        <v>79</v>
      </c>
      <c r="AV145" s="12" t="s">
        <v>79</v>
      </c>
      <c r="AW145" s="12" t="s">
        <v>33</v>
      </c>
      <c r="AX145" s="12" t="s">
        <v>77</v>
      </c>
      <c r="AY145" s="200" t="s">
        <v>161</v>
      </c>
    </row>
    <row r="146" spans="2:65" s="1" customFormat="1" ht="22.5" customHeight="1">
      <c r="B146" s="181"/>
      <c r="C146" s="182" t="s">
        <v>11</v>
      </c>
      <c r="D146" s="182" t="s">
        <v>165</v>
      </c>
      <c r="E146" s="183" t="s">
        <v>2513</v>
      </c>
      <c r="F146" s="184" t="s">
        <v>2514</v>
      </c>
      <c r="G146" s="185" t="s">
        <v>416</v>
      </c>
      <c r="H146" s="186">
        <v>36</v>
      </c>
      <c r="I146" s="187"/>
      <c r="J146" s="188">
        <f>ROUND(I146*H146,2)</f>
        <v>0</v>
      </c>
      <c r="K146" s="184" t="s">
        <v>169</v>
      </c>
      <c r="L146" s="41"/>
      <c r="M146" s="189" t="s">
        <v>5</v>
      </c>
      <c r="N146" s="190" t="s">
        <v>40</v>
      </c>
      <c r="O146" s="42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4" t="s">
        <v>277</v>
      </c>
      <c r="AT146" s="24" t="s">
        <v>165</v>
      </c>
      <c r="AU146" s="24" t="s">
        <v>79</v>
      </c>
      <c r="AY146" s="24" t="s">
        <v>161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77</v>
      </c>
      <c r="BK146" s="193">
        <f>ROUND(I146*H146,2)</f>
        <v>0</v>
      </c>
      <c r="BL146" s="24" t="s">
        <v>277</v>
      </c>
      <c r="BM146" s="24" t="s">
        <v>2515</v>
      </c>
    </row>
    <row r="147" spans="2:65" s="1" customFormat="1" ht="22.5" customHeight="1">
      <c r="B147" s="181"/>
      <c r="C147" s="234" t="s">
        <v>176</v>
      </c>
      <c r="D147" s="234" t="s">
        <v>513</v>
      </c>
      <c r="E147" s="235" t="s">
        <v>2516</v>
      </c>
      <c r="F147" s="236" t="s">
        <v>2517</v>
      </c>
      <c r="G147" s="237" t="s">
        <v>416</v>
      </c>
      <c r="H147" s="238">
        <v>36</v>
      </c>
      <c r="I147" s="239"/>
      <c r="J147" s="240">
        <f>ROUND(I147*H147,2)</f>
        <v>0</v>
      </c>
      <c r="K147" s="236" t="s">
        <v>5</v>
      </c>
      <c r="L147" s="241"/>
      <c r="M147" s="242" t="s">
        <v>5</v>
      </c>
      <c r="N147" s="243" t="s">
        <v>40</v>
      </c>
      <c r="O147" s="42"/>
      <c r="P147" s="191">
        <f>O147*H147</f>
        <v>0</v>
      </c>
      <c r="Q147" s="191">
        <v>6E-05</v>
      </c>
      <c r="R147" s="191">
        <f>Q147*H147</f>
        <v>0.00216</v>
      </c>
      <c r="S147" s="191">
        <v>0</v>
      </c>
      <c r="T147" s="192">
        <f>S147*H147</f>
        <v>0</v>
      </c>
      <c r="AR147" s="24" t="s">
        <v>1073</v>
      </c>
      <c r="AT147" s="24" t="s">
        <v>513</v>
      </c>
      <c r="AU147" s="24" t="s">
        <v>79</v>
      </c>
      <c r="AY147" s="24" t="s">
        <v>161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4" t="s">
        <v>77</v>
      </c>
      <c r="BK147" s="193">
        <f>ROUND(I147*H147,2)</f>
        <v>0</v>
      </c>
      <c r="BL147" s="24" t="s">
        <v>277</v>
      </c>
      <c r="BM147" s="24" t="s">
        <v>2518</v>
      </c>
    </row>
    <row r="148" spans="2:51" s="12" customFormat="1" ht="13.5">
      <c r="B148" s="198"/>
      <c r="D148" s="208" t="s">
        <v>217</v>
      </c>
      <c r="E148" s="217" t="s">
        <v>5</v>
      </c>
      <c r="F148" s="218" t="s">
        <v>2519</v>
      </c>
      <c r="H148" s="219">
        <v>36</v>
      </c>
      <c r="I148" s="203"/>
      <c r="L148" s="198"/>
      <c r="M148" s="204"/>
      <c r="N148" s="205"/>
      <c r="O148" s="205"/>
      <c r="P148" s="205"/>
      <c r="Q148" s="205"/>
      <c r="R148" s="205"/>
      <c r="S148" s="205"/>
      <c r="T148" s="206"/>
      <c r="AT148" s="200" t="s">
        <v>217</v>
      </c>
      <c r="AU148" s="200" t="s">
        <v>79</v>
      </c>
      <c r="AV148" s="12" t="s">
        <v>79</v>
      </c>
      <c r="AW148" s="12" t="s">
        <v>33</v>
      </c>
      <c r="AX148" s="12" t="s">
        <v>77</v>
      </c>
      <c r="AY148" s="200" t="s">
        <v>161</v>
      </c>
    </row>
    <row r="149" spans="2:65" s="1" customFormat="1" ht="22.5" customHeight="1">
      <c r="B149" s="181"/>
      <c r="C149" s="182" t="s">
        <v>192</v>
      </c>
      <c r="D149" s="182" t="s">
        <v>165</v>
      </c>
      <c r="E149" s="183" t="s">
        <v>2520</v>
      </c>
      <c r="F149" s="184" t="s">
        <v>2521</v>
      </c>
      <c r="G149" s="185" t="s">
        <v>416</v>
      </c>
      <c r="H149" s="186">
        <v>1</v>
      </c>
      <c r="I149" s="187"/>
      <c r="J149" s="188">
        <f>ROUND(I149*H149,2)</f>
        <v>0</v>
      </c>
      <c r="K149" s="184" t="s">
        <v>169</v>
      </c>
      <c r="L149" s="41"/>
      <c r="M149" s="189" t="s">
        <v>5</v>
      </c>
      <c r="N149" s="190" t="s">
        <v>40</v>
      </c>
      <c r="O149" s="42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24" t="s">
        <v>277</v>
      </c>
      <c r="AT149" s="24" t="s">
        <v>165</v>
      </c>
      <c r="AU149" s="24" t="s">
        <v>79</v>
      </c>
      <c r="AY149" s="24" t="s">
        <v>161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4" t="s">
        <v>77</v>
      </c>
      <c r="BK149" s="193">
        <f>ROUND(I149*H149,2)</f>
        <v>0</v>
      </c>
      <c r="BL149" s="24" t="s">
        <v>277</v>
      </c>
      <c r="BM149" s="24" t="s">
        <v>2522</v>
      </c>
    </row>
    <row r="150" spans="2:65" s="1" customFormat="1" ht="22.5" customHeight="1">
      <c r="B150" s="181"/>
      <c r="C150" s="234" t="s">
        <v>488</v>
      </c>
      <c r="D150" s="234" t="s">
        <v>513</v>
      </c>
      <c r="E150" s="235" t="s">
        <v>2523</v>
      </c>
      <c r="F150" s="236" t="s">
        <v>2524</v>
      </c>
      <c r="G150" s="237" t="s">
        <v>416</v>
      </c>
      <c r="H150" s="238">
        <v>1</v>
      </c>
      <c r="I150" s="239"/>
      <c r="J150" s="240">
        <f>ROUND(I150*H150,2)</f>
        <v>0</v>
      </c>
      <c r="K150" s="236" t="s">
        <v>5</v>
      </c>
      <c r="L150" s="241"/>
      <c r="M150" s="242" t="s">
        <v>5</v>
      </c>
      <c r="N150" s="243" t="s">
        <v>40</v>
      </c>
      <c r="O150" s="42"/>
      <c r="P150" s="191">
        <f>O150*H150</f>
        <v>0</v>
      </c>
      <c r="Q150" s="191">
        <v>6E-05</v>
      </c>
      <c r="R150" s="191">
        <f>Q150*H150</f>
        <v>6E-05</v>
      </c>
      <c r="S150" s="191">
        <v>0</v>
      </c>
      <c r="T150" s="192">
        <f>S150*H150</f>
        <v>0</v>
      </c>
      <c r="AR150" s="24" t="s">
        <v>1073</v>
      </c>
      <c r="AT150" s="24" t="s">
        <v>513</v>
      </c>
      <c r="AU150" s="24" t="s">
        <v>79</v>
      </c>
      <c r="AY150" s="24" t="s">
        <v>161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4" t="s">
        <v>77</v>
      </c>
      <c r="BK150" s="193">
        <f>ROUND(I150*H150,2)</f>
        <v>0</v>
      </c>
      <c r="BL150" s="24" t="s">
        <v>277</v>
      </c>
      <c r="BM150" s="24" t="s">
        <v>2525</v>
      </c>
    </row>
    <row r="151" spans="2:51" s="12" customFormat="1" ht="13.5">
      <c r="B151" s="198"/>
      <c r="D151" s="208" t="s">
        <v>217</v>
      </c>
      <c r="E151" s="217" t="s">
        <v>5</v>
      </c>
      <c r="F151" s="218" t="s">
        <v>77</v>
      </c>
      <c r="H151" s="219">
        <v>1</v>
      </c>
      <c r="I151" s="203"/>
      <c r="L151" s="198"/>
      <c r="M151" s="204"/>
      <c r="N151" s="205"/>
      <c r="O151" s="205"/>
      <c r="P151" s="205"/>
      <c r="Q151" s="205"/>
      <c r="R151" s="205"/>
      <c r="S151" s="205"/>
      <c r="T151" s="206"/>
      <c r="AT151" s="200" t="s">
        <v>217</v>
      </c>
      <c r="AU151" s="200" t="s">
        <v>79</v>
      </c>
      <c r="AV151" s="12" t="s">
        <v>79</v>
      </c>
      <c r="AW151" s="12" t="s">
        <v>33</v>
      </c>
      <c r="AX151" s="12" t="s">
        <v>77</v>
      </c>
      <c r="AY151" s="200" t="s">
        <v>161</v>
      </c>
    </row>
    <row r="152" spans="2:65" s="1" customFormat="1" ht="22.5" customHeight="1">
      <c r="B152" s="181"/>
      <c r="C152" s="234" t="s">
        <v>10</v>
      </c>
      <c r="D152" s="234" t="s">
        <v>513</v>
      </c>
      <c r="E152" s="235" t="s">
        <v>2526</v>
      </c>
      <c r="F152" s="236" t="s">
        <v>2527</v>
      </c>
      <c r="G152" s="237" t="s">
        <v>416</v>
      </c>
      <c r="H152" s="238">
        <v>80</v>
      </c>
      <c r="I152" s="239"/>
      <c r="J152" s="240">
        <f>ROUND(I152*H152,2)</f>
        <v>0</v>
      </c>
      <c r="K152" s="236" t="s">
        <v>169</v>
      </c>
      <c r="L152" s="241"/>
      <c r="M152" s="242" t="s">
        <v>5</v>
      </c>
      <c r="N152" s="243" t="s">
        <v>40</v>
      </c>
      <c r="O152" s="42"/>
      <c r="P152" s="191">
        <f>O152*H152</f>
        <v>0</v>
      </c>
      <c r="Q152" s="191">
        <v>5E-05</v>
      </c>
      <c r="R152" s="191">
        <f>Q152*H152</f>
        <v>0.004</v>
      </c>
      <c r="S152" s="191">
        <v>0</v>
      </c>
      <c r="T152" s="192">
        <f>S152*H152</f>
        <v>0</v>
      </c>
      <c r="AR152" s="24" t="s">
        <v>1073</v>
      </c>
      <c r="AT152" s="24" t="s">
        <v>513</v>
      </c>
      <c r="AU152" s="24" t="s">
        <v>79</v>
      </c>
      <c r="AY152" s="24" t="s">
        <v>161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4" t="s">
        <v>77</v>
      </c>
      <c r="BK152" s="193">
        <f>ROUND(I152*H152,2)</f>
        <v>0</v>
      </c>
      <c r="BL152" s="24" t="s">
        <v>277</v>
      </c>
      <c r="BM152" s="24" t="s">
        <v>2528</v>
      </c>
    </row>
    <row r="153" spans="2:65" s="1" customFormat="1" ht="22.5" customHeight="1">
      <c r="B153" s="181"/>
      <c r="C153" s="234" t="s">
        <v>1444</v>
      </c>
      <c r="D153" s="234" t="s">
        <v>513</v>
      </c>
      <c r="E153" s="235" t="s">
        <v>2529</v>
      </c>
      <c r="F153" s="236" t="s">
        <v>2530</v>
      </c>
      <c r="G153" s="237" t="s">
        <v>416</v>
      </c>
      <c r="H153" s="238">
        <v>7</v>
      </c>
      <c r="I153" s="239"/>
      <c r="J153" s="240">
        <f>ROUND(I153*H153,2)</f>
        <v>0</v>
      </c>
      <c r="K153" s="236" t="s">
        <v>5</v>
      </c>
      <c r="L153" s="241"/>
      <c r="M153" s="242" t="s">
        <v>5</v>
      </c>
      <c r="N153" s="243" t="s">
        <v>40</v>
      </c>
      <c r="O153" s="42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24" t="s">
        <v>1073</v>
      </c>
      <c r="AT153" s="24" t="s">
        <v>513</v>
      </c>
      <c r="AU153" s="24" t="s">
        <v>79</v>
      </c>
      <c r="AY153" s="24" t="s">
        <v>161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4" t="s">
        <v>77</v>
      </c>
      <c r="BK153" s="193">
        <f>ROUND(I153*H153,2)</f>
        <v>0</v>
      </c>
      <c r="BL153" s="24" t="s">
        <v>277</v>
      </c>
      <c r="BM153" s="24" t="s">
        <v>2531</v>
      </c>
    </row>
    <row r="154" spans="2:65" s="1" customFormat="1" ht="22.5" customHeight="1">
      <c r="B154" s="181"/>
      <c r="C154" s="234" t="s">
        <v>1771</v>
      </c>
      <c r="D154" s="234" t="s">
        <v>513</v>
      </c>
      <c r="E154" s="235" t="s">
        <v>2532</v>
      </c>
      <c r="F154" s="236" t="s">
        <v>2533</v>
      </c>
      <c r="G154" s="237" t="s">
        <v>416</v>
      </c>
      <c r="H154" s="238">
        <v>6</v>
      </c>
      <c r="I154" s="239"/>
      <c r="J154" s="240">
        <f>ROUND(I154*H154,2)</f>
        <v>0</v>
      </c>
      <c r="K154" s="236" t="s">
        <v>5</v>
      </c>
      <c r="L154" s="241"/>
      <c r="M154" s="242" t="s">
        <v>5</v>
      </c>
      <c r="N154" s="249" t="s">
        <v>40</v>
      </c>
      <c r="O154" s="195"/>
      <c r="P154" s="196">
        <f>O154*H154</f>
        <v>0</v>
      </c>
      <c r="Q154" s="196">
        <v>6E-05</v>
      </c>
      <c r="R154" s="196">
        <f>Q154*H154</f>
        <v>0.00036</v>
      </c>
      <c r="S154" s="196">
        <v>0</v>
      </c>
      <c r="T154" s="197">
        <f>S154*H154</f>
        <v>0</v>
      </c>
      <c r="AR154" s="24" t="s">
        <v>1073</v>
      </c>
      <c r="AT154" s="24" t="s">
        <v>513</v>
      </c>
      <c r="AU154" s="24" t="s">
        <v>79</v>
      </c>
      <c r="AY154" s="24" t="s">
        <v>161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4" t="s">
        <v>77</v>
      </c>
      <c r="BK154" s="193">
        <f>ROUND(I154*H154,2)</f>
        <v>0</v>
      </c>
      <c r="BL154" s="24" t="s">
        <v>277</v>
      </c>
      <c r="BM154" s="24" t="s">
        <v>2534</v>
      </c>
    </row>
    <row r="155" spans="2:12" s="1" customFormat="1" ht="6.95" customHeight="1">
      <c r="B155" s="56"/>
      <c r="C155" s="57"/>
      <c r="D155" s="57"/>
      <c r="E155" s="57"/>
      <c r="F155" s="57"/>
      <c r="G155" s="57"/>
      <c r="H155" s="57"/>
      <c r="I155" s="134"/>
      <c r="J155" s="57"/>
      <c r="K155" s="57"/>
      <c r="L155" s="41"/>
    </row>
  </sheetData>
  <autoFilter ref="C83:K154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2535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ROUND(SUM(BE84:BE102),2)</f>
        <v>0</v>
      </c>
      <c r="G32" s="42"/>
      <c r="H32" s="42"/>
      <c r="I32" s="126">
        <v>0.21</v>
      </c>
      <c r="J32" s="125">
        <f>ROUND(ROUND((SUM(BE84:BE102)),2)*I32,2)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ROUND(SUM(BF84:BF102),2)</f>
        <v>0</v>
      </c>
      <c r="G33" s="42"/>
      <c r="H33" s="42"/>
      <c r="I33" s="126">
        <v>0.15</v>
      </c>
      <c r="J33" s="125">
        <f>ROUND(ROUND((SUM(BF84:BF102)),2)*I33,2)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ROUND(SUM(BG84:BG102),2)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ROUND(SUM(BH84:BH102),2)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ROUND(SUM(BI84:BI102),2)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05-02 - Telefonní rozvody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2536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>05-02 - Telefonní rozvody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0.0034800000000000005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0.0034800000000000005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2537</v>
      </c>
      <c r="F86" s="179" t="s">
        <v>2538</v>
      </c>
      <c r="I86" s="170"/>
      <c r="J86" s="180">
        <f>BK86</f>
        <v>0</v>
      </c>
      <c r="L86" s="167"/>
      <c r="M86" s="172"/>
      <c r="N86" s="173"/>
      <c r="O86" s="173"/>
      <c r="P86" s="174">
        <f>SUM(P87:P102)</f>
        <v>0</v>
      </c>
      <c r="Q86" s="173"/>
      <c r="R86" s="174">
        <f>SUM(R87:R102)</f>
        <v>0.0034800000000000005</v>
      </c>
      <c r="S86" s="173"/>
      <c r="T86" s="175">
        <f>SUM(T87:T102)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SUM(BK87:BK102)</f>
        <v>0</v>
      </c>
    </row>
    <row r="87" spans="2:65" s="1" customFormat="1" ht="22.5" customHeight="1">
      <c r="B87" s="181"/>
      <c r="C87" s="182" t="s">
        <v>211</v>
      </c>
      <c r="D87" s="182" t="s">
        <v>165</v>
      </c>
      <c r="E87" s="183" t="s">
        <v>2539</v>
      </c>
      <c r="F87" s="184" t="s">
        <v>2540</v>
      </c>
      <c r="G87" s="185" t="s">
        <v>231</v>
      </c>
      <c r="H87" s="186">
        <v>50</v>
      </c>
      <c r="I87" s="187"/>
      <c r="J87" s="188">
        <f>ROUND(I87*H87,2)</f>
        <v>0</v>
      </c>
      <c r="K87" s="184" t="s">
        <v>169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277</v>
      </c>
      <c r="BM87" s="24" t="s">
        <v>2541</v>
      </c>
    </row>
    <row r="88" spans="2:65" s="1" customFormat="1" ht="22.5" customHeight="1">
      <c r="B88" s="181"/>
      <c r="C88" s="234" t="s">
        <v>274</v>
      </c>
      <c r="D88" s="234" t="s">
        <v>513</v>
      </c>
      <c r="E88" s="235" t="s">
        <v>2542</v>
      </c>
      <c r="F88" s="236" t="s">
        <v>2543</v>
      </c>
      <c r="G88" s="237" t="s">
        <v>231</v>
      </c>
      <c r="H88" s="238">
        <v>52.5</v>
      </c>
      <c r="I88" s="239"/>
      <c r="J88" s="240">
        <f>ROUND(I88*H88,2)</f>
        <v>0</v>
      </c>
      <c r="K88" s="236" t="s">
        <v>169</v>
      </c>
      <c r="L88" s="241"/>
      <c r="M88" s="242" t="s">
        <v>5</v>
      </c>
      <c r="N88" s="243" t="s">
        <v>40</v>
      </c>
      <c r="O88" s="42"/>
      <c r="P88" s="191">
        <f>O88*H88</f>
        <v>0</v>
      </c>
      <c r="Q88" s="191">
        <v>4E-05</v>
      </c>
      <c r="R88" s="191">
        <f>Q88*H88</f>
        <v>0.0021000000000000003</v>
      </c>
      <c r="S88" s="191">
        <v>0</v>
      </c>
      <c r="T88" s="192">
        <f>S88*H88</f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277</v>
      </c>
      <c r="BM88" s="24" t="s">
        <v>2544</v>
      </c>
    </row>
    <row r="89" spans="2:47" s="1" customFormat="1" ht="27">
      <c r="B89" s="41"/>
      <c r="D89" s="199" t="s">
        <v>623</v>
      </c>
      <c r="F89" s="247" t="s">
        <v>2545</v>
      </c>
      <c r="I89" s="245"/>
      <c r="L89" s="41"/>
      <c r="M89" s="246"/>
      <c r="N89" s="42"/>
      <c r="O89" s="42"/>
      <c r="P89" s="42"/>
      <c r="Q89" s="42"/>
      <c r="R89" s="42"/>
      <c r="S89" s="42"/>
      <c r="T89" s="70"/>
      <c r="AT89" s="24" t="s">
        <v>623</v>
      </c>
      <c r="AU89" s="24" t="s">
        <v>79</v>
      </c>
    </row>
    <row r="90" spans="2:51" s="12" customFormat="1" ht="13.5">
      <c r="B90" s="198"/>
      <c r="D90" s="208" t="s">
        <v>217</v>
      </c>
      <c r="E90" s="217" t="s">
        <v>5</v>
      </c>
      <c r="F90" s="218" t="s">
        <v>2546</v>
      </c>
      <c r="H90" s="219">
        <v>52.5</v>
      </c>
      <c r="I90" s="203"/>
      <c r="L90" s="198"/>
      <c r="M90" s="204"/>
      <c r="N90" s="205"/>
      <c r="O90" s="205"/>
      <c r="P90" s="205"/>
      <c r="Q90" s="205"/>
      <c r="R90" s="205"/>
      <c r="S90" s="205"/>
      <c r="T90" s="206"/>
      <c r="AT90" s="200" t="s">
        <v>217</v>
      </c>
      <c r="AU90" s="200" t="s">
        <v>79</v>
      </c>
      <c r="AV90" s="12" t="s">
        <v>79</v>
      </c>
      <c r="AW90" s="12" t="s">
        <v>33</v>
      </c>
      <c r="AX90" s="12" t="s">
        <v>77</v>
      </c>
      <c r="AY90" s="200" t="s">
        <v>161</v>
      </c>
    </row>
    <row r="91" spans="2:65" s="1" customFormat="1" ht="31.5" customHeight="1">
      <c r="B91" s="181"/>
      <c r="C91" s="182" t="s">
        <v>180</v>
      </c>
      <c r="D91" s="182" t="s">
        <v>165</v>
      </c>
      <c r="E91" s="183" t="s">
        <v>2547</v>
      </c>
      <c r="F91" s="184" t="s">
        <v>2548</v>
      </c>
      <c r="G91" s="185" t="s">
        <v>416</v>
      </c>
      <c r="H91" s="186">
        <v>6</v>
      </c>
      <c r="I91" s="187"/>
      <c r="J91" s="188">
        <f>ROUND(I91*H91,2)</f>
        <v>0</v>
      </c>
      <c r="K91" s="184" t="s">
        <v>169</v>
      </c>
      <c r="L91" s="41"/>
      <c r="M91" s="189" t="s">
        <v>5</v>
      </c>
      <c r="N91" s="190" t="s">
        <v>40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277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277</v>
      </c>
      <c r="BM91" s="24" t="s">
        <v>2549</v>
      </c>
    </row>
    <row r="92" spans="2:65" s="1" customFormat="1" ht="22.5" customHeight="1">
      <c r="B92" s="181"/>
      <c r="C92" s="234" t="s">
        <v>184</v>
      </c>
      <c r="D92" s="234" t="s">
        <v>513</v>
      </c>
      <c r="E92" s="235" t="s">
        <v>2550</v>
      </c>
      <c r="F92" s="236" t="s">
        <v>2551</v>
      </c>
      <c r="G92" s="237" t="s">
        <v>416</v>
      </c>
      <c r="H92" s="238">
        <v>6</v>
      </c>
      <c r="I92" s="239"/>
      <c r="J92" s="240">
        <f>ROUND(I92*H92,2)</f>
        <v>0</v>
      </c>
      <c r="K92" s="236" t="s">
        <v>169</v>
      </c>
      <c r="L92" s="241"/>
      <c r="M92" s="242" t="s">
        <v>5</v>
      </c>
      <c r="N92" s="243" t="s">
        <v>40</v>
      </c>
      <c r="O92" s="42"/>
      <c r="P92" s="191">
        <f>O92*H92</f>
        <v>0</v>
      </c>
      <c r="Q92" s="191">
        <v>5E-05</v>
      </c>
      <c r="R92" s="191">
        <f>Q92*H92</f>
        <v>0.00030000000000000003</v>
      </c>
      <c r="S92" s="191">
        <v>0</v>
      </c>
      <c r="T92" s="192">
        <f>S92*H92</f>
        <v>0</v>
      </c>
      <c r="AR92" s="24" t="s">
        <v>1073</v>
      </c>
      <c r="AT92" s="24" t="s">
        <v>513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277</v>
      </c>
      <c r="BM92" s="24" t="s">
        <v>2552</v>
      </c>
    </row>
    <row r="93" spans="2:47" s="1" customFormat="1" ht="27">
      <c r="B93" s="41"/>
      <c r="D93" s="208" t="s">
        <v>623</v>
      </c>
      <c r="F93" s="244" t="s">
        <v>2553</v>
      </c>
      <c r="I93" s="245"/>
      <c r="L93" s="41"/>
      <c r="M93" s="246"/>
      <c r="N93" s="42"/>
      <c r="O93" s="42"/>
      <c r="P93" s="42"/>
      <c r="Q93" s="42"/>
      <c r="R93" s="42"/>
      <c r="S93" s="42"/>
      <c r="T93" s="70"/>
      <c r="AT93" s="24" t="s">
        <v>623</v>
      </c>
      <c r="AU93" s="24" t="s">
        <v>79</v>
      </c>
    </row>
    <row r="94" spans="2:65" s="1" customFormat="1" ht="31.5" customHeight="1">
      <c r="B94" s="181"/>
      <c r="C94" s="182" t="s">
        <v>188</v>
      </c>
      <c r="D94" s="182" t="s">
        <v>165</v>
      </c>
      <c r="E94" s="183" t="s">
        <v>2554</v>
      </c>
      <c r="F94" s="184" t="s">
        <v>2555</v>
      </c>
      <c r="G94" s="185" t="s">
        <v>416</v>
      </c>
      <c r="H94" s="186">
        <v>1</v>
      </c>
      <c r="I94" s="187"/>
      <c r="J94" s="188">
        <f>ROUND(I94*H94,2)</f>
        <v>0</v>
      </c>
      <c r="K94" s="184" t="s">
        <v>5</v>
      </c>
      <c r="L94" s="41"/>
      <c r="M94" s="189" t="s">
        <v>5</v>
      </c>
      <c r="N94" s="190" t="s">
        <v>40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277</v>
      </c>
      <c r="AT94" s="24" t="s">
        <v>165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2556</v>
      </c>
    </row>
    <row r="95" spans="2:65" s="1" customFormat="1" ht="22.5" customHeight="1">
      <c r="B95" s="181"/>
      <c r="C95" s="234" t="s">
        <v>164</v>
      </c>
      <c r="D95" s="234" t="s">
        <v>513</v>
      </c>
      <c r="E95" s="235" t="s">
        <v>2557</v>
      </c>
      <c r="F95" s="236" t="s">
        <v>2558</v>
      </c>
      <c r="G95" s="237" t="s">
        <v>416</v>
      </c>
      <c r="H95" s="238">
        <v>1</v>
      </c>
      <c r="I95" s="239"/>
      <c r="J95" s="240">
        <f>ROUND(I95*H95,2)</f>
        <v>0</v>
      </c>
      <c r="K95" s="236" t="s">
        <v>169</v>
      </c>
      <c r="L95" s="241"/>
      <c r="M95" s="242" t="s">
        <v>5</v>
      </c>
      <c r="N95" s="243" t="s">
        <v>40</v>
      </c>
      <c r="O95" s="42"/>
      <c r="P95" s="191">
        <f>O95*H95</f>
        <v>0</v>
      </c>
      <c r="Q95" s="191">
        <v>3E-05</v>
      </c>
      <c r="R95" s="191">
        <f>Q95*H95</f>
        <v>3E-05</v>
      </c>
      <c r="S95" s="191">
        <v>0</v>
      </c>
      <c r="T95" s="192">
        <f>S95*H95</f>
        <v>0</v>
      </c>
      <c r="AR95" s="24" t="s">
        <v>1073</v>
      </c>
      <c r="AT95" s="24" t="s">
        <v>513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277</v>
      </c>
      <c r="BM95" s="24" t="s">
        <v>2559</v>
      </c>
    </row>
    <row r="96" spans="2:47" s="1" customFormat="1" ht="27">
      <c r="B96" s="41"/>
      <c r="D96" s="208" t="s">
        <v>623</v>
      </c>
      <c r="F96" s="244" t="s">
        <v>2560</v>
      </c>
      <c r="I96" s="245"/>
      <c r="L96" s="41"/>
      <c r="M96" s="246"/>
      <c r="N96" s="42"/>
      <c r="O96" s="42"/>
      <c r="P96" s="42"/>
      <c r="Q96" s="42"/>
      <c r="R96" s="42"/>
      <c r="S96" s="42"/>
      <c r="T96" s="70"/>
      <c r="AT96" s="24" t="s">
        <v>623</v>
      </c>
      <c r="AU96" s="24" t="s">
        <v>79</v>
      </c>
    </row>
    <row r="97" spans="2:65" s="1" customFormat="1" ht="22.5" customHeight="1">
      <c r="B97" s="181"/>
      <c r="C97" s="182" t="s">
        <v>479</v>
      </c>
      <c r="D97" s="182" t="s">
        <v>165</v>
      </c>
      <c r="E97" s="183" t="s">
        <v>2561</v>
      </c>
      <c r="F97" s="184" t="s">
        <v>2562</v>
      </c>
      <c r="G97" s="185" t="s">
        <v>231</v>
      </c>
      <c r="H97" s="186">
        <v>50</v>
      </c>
      <c r="I97" s="187"/>
      <c r="J97" s="188">
        <f>ROUND(I97*H97,2)</f>
        <v>0</v>
      </c>
      <c r="K97" s="184" t="s">
        <v>169</v>
      </c>
      <c r="L97" s="41"/>
      <c r="M97" s="189" t="s">
        <v>5</v>
      </c>
      <c r="N97" s="190" t="s">
        <v>40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277</v>
      </c>
      <c r="AT97" s="24" t="s">
        <v>165</v>
      </c>
      <c r="AU97" s="24" t="s">
        <v>79</v>
      </c>
      <c r="AY97" s="24" t="s">
        <v>161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77</v>
      </c>
      <c r="BK97" s="193">
        <f>ROUND(I97*H97,2)</f>
        <v>0</v>
      </c>
      <c r="BL97" s="24" t="s">
        <v>277</v>
      </c>
      <c r="BM97" s="24" t="s">
        <v>2563</v>
      </c>
    </row>
    <row r="98" spans="2:65" s="1" customFormat="1" ht="22.5" customHeight="1">
      <c r="B98" s="181"/>
      <c r="C98" s="234" t="s">
        <v>11</v>
      </c>
      <c r="D98" s="234" t="s">
        <v>513</v>
      </c>
      <c r="E98" s="235" t="s">
        <v>2564</v>
      </c>
      <c r="F98" s="236" t="s">
        <v>2565</v>
      </c>
      <c r="G98" s="237" t="s">
        <v>231</v>
      </c>
      <c r="H98" s="238">
        <v>50</v>
      </c>
      <c r="I98" s="239"/>
      <c r="J98" s="240">
        <f>ROUND(I98*H98,2)</f>
        <v>0</v>
      </c>
      <c r="K98" s="236" t="s">
        <v>169</v>
      </c>
      <c r="L98" s="241"/>
      <c r="M98" s="242" t="s">
        <v>5</v>
      </c>
      <c r="N98" s="243" t="s">
        <v>40</v>
      </c>
      <c r="O98" s="42"/>
      <c r="P98" s="191">
        <f>O98*H98</f>
        <v>0</v>
      </c>
      <c r="Q98" s="191">
        <v>2E-05</v>
      </c>
      <c r="R98" s="191">
        <f>Q98*H98</f>
        <v>0.001</v>
      </c>
      <c r="S98" s="191">
        <v>0</v>
      </c>
      <c r="T98" s="192">
        <f>S98*H98</f>
        <v>0</v>
      </c>
      <c r="AR98" s="24" t="s">
        <v>1073</v>
      </c>
      <c r="AT98" s="24" t="s">
        <v>513</v>
      </c>
      <c r="AU98" s="24" t="s">
        <v>79</v>
      </c>
      <c r="AY98" s="24" t="s">
        <v>161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4" t="s">
        <v>77</v>
      </c>
      <c r="BK98" s="193">
        <f>ROUND(I98*H98,2)</f>
        <v>0</v>
      </c>
      <c r="BL98" s="24" t="s">
        <v>277</v>
      </c>
      <c r="BM98" s="24" t="s">
        <v>2566</v>
      </c>
    </row>
    <row r="99" spans="2:47" s="1" customFormat="1" ht="27">
      <c r="B99" s="41"/>
      <c r="D99" s="208" t="s">
        <v>623</v>
      </c>
      <c r="F99" s="244" t="s">
        <v>2567</v>
      </c>
      <c r="I99" s="245"/>
      <c r="L99" s="41"/>
      <c r="M99" s="246"/>
      <c r="N99" s="42"/>
      <c r="O99" s="42"/>
      <c r="P99" s="42"/>
      <c r="Q99" s="42"/>
      <c r="R99" s="42"/>
      <c r="S99" s="42"/>
      <c r="T99" s="70"/>
      <c r="AT99" s="24" t="s">
        <v>623</v>
      </c>
      <c r="AU99" s="24" t="s">
        <v>79</v>
      </c>
    </row>
    <row r="100" spans="2:65" s="1" customFormat="1" ht="22.5" customHeight="1">
      <c r="B100" s="181"/>
      <c r="C100" s="182" t="s">
        <v>172</v>
      </c>
      <c r="D100" s="182" t="s">
        <v>165</v>
      </c>
      <c r="E100" s="183" t="s">
        <v>2568</v>
      </c>
      <c r="F100" s="184" t="s">
        <v>2569</v>
      </c>
      <c r="G100" s="185" t="s">
        <v>416</v>
      </c>
      <c r="H100" s="186">
        <v>1</v>
      </c>
      <c r="I100" s="187"/>
      <c r="J100" s="188">
        <f>ROUND(I100*H100,2)</f>
        <v>0</v>
      </c>
      <c r="K100" s="184" t="s">
        <v>5</v>
      </c>
      <c r="L100" s="41"/>
      <c r="M100" s="189" t="s">
        <v>5</v>
      </c>
      <c r="N100" s="190" t="s">
        <v>40</v>
      </c>
      <c r="O100" s="42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24" t="s">
        <v>277</v>
      </c>
      <c r="AT100" s="24" t="s">
        <v>165</v>
      </c>
      <c r="AU100" s="24" t="s">
        <v>79</v>
      </c>
      <c r="AY100" s="24" t="s">
        <v>161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77</v>
      </c>
      <c r="BK100" s="193">
        <f>ROUND(I100*H100,2)</f>
        <v>0</v>
      </c>
      <c r="BL100" s="24" t="s">
        <v>277</v>
      </c>
      <c r="BM100" s="24" t="s">
        <v>2570</v>
      </c>
    </row>
    <row r="101" spans="2:65" s="1" customFormat="1" ht="22.5" customHeight="1">
      <c r="B101" s="181"/>
      <c r="C101" s="234" t="s">
        <v>176</v>
      </c>
      <c r="D101" s="234" t="s">
        <v>513</v>
      </c>
      <c r="E101" s="235" t="s">
        <v>2571</v>
      </c>
      <c r="F101" s="236" t="s">
        <v>2572</v>
      </c>
      <c r="G101" s="237" t="s">
        <v>5</v>
      </c>
      <c r="H101" s="238">
        <v>1</v>
      </c>
      <c r="I101" s="239"/>
      <c r="J101" s="240">
        <f>ROUND(I101*H101,2)</f>
        <v>0</v>
      </c>
      <c r="K101" s="236" t="s">
        <v>5</v>
      </c>
      <c r="L101" s="241"/>
      <c r="M101" s="242" t="s">
        <v>5</v>
      </c>
      <c r="N101" s="243" t="s">
        <v>40</v>
      </c>
      <c r="O101" s="42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24" t="s">
        <v>1073</v>
      </c>
      <c r="AT101" s="24" t="s">
        <v>513</v>
      </c>
      <c r="AU101" s="24" t="s">
        <v>79</v>
      </c>
      <c r="AY101" s="24" t="s">
        <v>161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77</v>
      </c>
      <c r="BK101" s="193">
        <f>ROUND(I101*H101,2)</f>
        <v>0</v>
      </c>
      <c r="BL101" s="24" t="s">
        <v>277</v>
      </c>
      <c r="BM101" s="24" t="s">
        <v>2573</v>
      </c>
    </row>
    <row r="102" spans="2:65" s="1" customFormat="1" ht="22.5" customHeight="1">
      <c r="B102" s="181"/>
      <c r="C102" s="234" t="s">
        <v>260</v>
      </c>
      <c r="D102" s="234" t="s">
        <v>513</v>
      </c>
      <c r="E102" s="235" t="s">
        <v>2526</v>
      </c>
      <c r="F102" s="236" t="s">
        <v>2574</v>
      </c>
      <c r="G102" s="237" t="s">
        <v>416</v>
      </c>
      <c r="H102" s="238">
        <v>1</v>
      </c>
      <c r="I102" s="239"/>
      <c r="J102" s="240">
        <f>ROUND(I102*H102,2)</f>
        <v>0</v>
      </c>
      <c r="K102" s="236" t="s">
        <v>169</v>
      </c>
      <c r="L102" s="241"/>
      <c r="M102" s="242" t="s">
        <v>5</v>
      </c>
      <c r="N102" s="249" t="s">
        <v>40</v>
      </c>
      <c r="O102" s="195"/>
      <c r="P102" s="196">
        <f>O102*H102</f>
        <v>0</v>
      </c>
      <c r="Q102" s="196">
        <v>5E-05</v>
      </c>
      <c r="R102" s="196">
        <f>Q102*H102</f>
        <v>5E-05</v>
      </c>
      <c r="S102" s="196">
        <v>0</v>
      </c>
      <c r="T102" s="197">
        <f>S102*H102</f>
        <v>0</v>
      </c>
      <c r="AR102" s="24" t="s">
        <v>1073</v>
      </c>
      <c r="AT102" s="24" t="s">
        <v>513</v>
      </c>
      <c r="AU102" s="24" t="s">
        <v>79</v>
      </c>
      <c r="AY102" s="24" t="s">
        <v>161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77</v>
      </c>
      <c r="BK102" s="193">
        <f>ROUND(I102*H102,2)</f>
        <v>0</v>
      </c>
      <c r="BL102" s="24" t="s">
        <v>277</v>
      </c>
      <c r="BM102" s="24" t="s">
        <v>2575</v>
      </c>
    </row>
    <row r="103" spans="2:12" s="1" customFormat="1" ht="6.95" customHeight="1">
      <c r="B103" s="56"/>
      <c r="C103" s="57"/>
      <c r="D103" s="57"/>
      <c r="E103" s="57"/>
      <c r="F103" s="57"/>
      <c r="G103" s="57"/>
      <c r="H103" s="57"/>
      <c r="I103" s="134"/>
      <c r="J103" s="57"/>
      <c r="K103" s="57"/>
      <c r="L103" s="41"/>
    </row>
  </sheetData>
  <autoFilter ref="C83:K102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129</v>
      </c>
      <c r="G1" s="374" t="s">
        <v>130</v>
      </c>
      <c r="H1" s="374"/>
      <c r="I1" s="110"/>
      <c r="J1" s="109" t="s">
        <v>131</v>
      </c>
      <c r="K1" s="108" t="s">
        <v>132</v>
      </c>
      <c r="L1" s="109" t="s">
        <v>133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79</v>
      </c>
    </row>
    <row r="4" spans="2:46" ht="36.95" customHeight="1">
      <c r="B4" s="28"/>
      <c r="C4" s="29"/>
      <c r="D4" s="30" t="s">
        <v>134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22.5" customHeight="1">
      <c r="B7" s="28"/>
      <c r="C7" s="29"/>
      <c r="D7" s="29"/>
      <c r="E7" s="375" t="str">
        <f>'Rekapitulace stavby'!K6</f>
        <v>Mateřská školka Košetice</v>
      </c>
      <c r="F7" s="376"/>
      <c r="G7" s="376"/>
      <c r="H7" s="376"/>
      <c r="I7" s="112"/>
      <c r="J7" s="29"/>
      <c r="K7" s="31"/>
    </row>
    <row r="8" spans="2:11" ht="15">
      <c r="B8" s="28"/>
      <c r="C8" s="29"/>
      <c r="D8" s="37" t="s">
        <v>135</v>
      </c>
      <c r="E8" s="29"/>
      <c r="F8" s="29"/>
      <c r="G8" s="29"/>
      <c r="H8" s="29"/>
      <c r="I8" s="112"/>
      <c r="J8" s="29"/>
      <c r="K8" s="31"/>
    </row>
    <row r="9" spans="2:11" s="1" customFormat="1" ht="22.5" customHeight="1">
      <c r="B9" s="41"/>
      <c r="C9" s="42"/>
      <c r="D9" s="42"/>
      <c r="E9" s="375" t="s">
        <v>2384</v>
      </c>
      <c r="F9" s="378"/>
      <c r="G9" s="378"/>
      <c r="H9" s="378"/>
      <c r="I9" s="113"/>
      <c r="J9" s="42"/>
      <c r="K9" s="45"/>
    </row>
    <row r="10" spans="2:11" s="1" customFormat="1" ht="15">
      <c r="B10" s="41"/>
      <c r="C10" s="42"/>
      <c r="D10" s="37" t="s">
        <v>2385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77" t="s">
        <v>2576</v>
      </c>
      <c r="F11" s="378"/>
      <c r="G11" s="378"/>
      <c r="H11" s="378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03.05.2017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24</v>
      </c>
      <c r="F17" s="42"/>
      <c r="G17" s="42"/>
      <c r="H17" s="42"/>
      <c r="I17" s="114" t="s">
        <v>29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24</v>
      </c>
      <c r="F23" s="42"/>
      <c r="G23" s="42"/>
      <c r="H23" s="42"/>
      <c r="I23" s="114" t="s">
        <v>29</v>
      </c>
      <c r="J23" s="35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13"/>
      <c r="J25" s="42"/>
      <c r="K25" s="45"/>
    </row>
    <row r="26" spans="2:11" s="7" customFormat="1" ht="22.5" customHeight="1">
      <c r="B26" s="116"/>
      <c r="C26" s="117"/>
      <c r="D26" s="117"/>
      <c r="E26" s="364" t="s">
        <v>5</v>
      </c>
      <c r="F26" s="364"/>
      <c r="G26" s="364"/>
      <c r="H26" s="36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35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24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25">
        <f>ROUND(SUM(BE84:BE102),2)</f>
        <v>0</v>
      </c>
      <c r="G32" s="42"/>
      <c r="H32" s="42"/>
      <c r="I32" s="126">
        <v>0.21</v>
      </c>
      <c r="J32" s="125">
        <f>ROUND(ROUND((SUM(BE84:BE102)),2)*I32,2)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25">
        <f>ROUND(SUM(BF84:BF102),2)</f>
        <v>0</v>
      </c>
      <c r="G33" s="42"/>
      <c r="H33" s="42"/>
      <c r="I33" s="126">
        <v>0.15</v>
      </c>
      <c r="J33" s="125">
        <f>ROUND(ROUND((SUM(BF84:BF102)),2)*I33,2)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42</v>
      </c>
      <c r="F34" s="125">
        <f>ROUND(SUM(BG84:BG102),2)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43</v>
      </c>
      <c r="F35" s="125">
        <f>ROUND(SUM(BH84:BH102),2)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44</v>
      </c>
      <c r="F36" s="125">
        <f>ROUND(SUM(BI84:BI102),2)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45</v>
      </c>
      <c r="E38" s="71"/>
      <c r="F38" s="71"/>
      <c r="G38" s="129" t="s">
        <v>46</v>
      </c>
      <c r="H38" s="130" t="s">
        <v>47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137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75" t="str">
        <f>E7</f>
        <v>Mateřská školka Košetice</v>
      </c>
      <c r="F47" s="376"/>
      <c r="G47" s="376"/>
      <c r="H47" s="376"/>
      <c r="I47" s="113"/>
      <c r="J47" s="42"/>
      <c r="K47" s="45"/>
    </row>
    <row r="48" spans="2:11" ht="15">
      <c r="B48" s="28"/>
      <c r="C48" s="37" t="s">
        <v>135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22.5" customHeight="1">
      <c r="B49" s="41"/>
      <c r="C49" s="42"/>
      <c r="D49" s="42"/>
      <c r="E49" s="375" t="s">
        <v>2384</v>
      </c>
      <c r="F49" s="378"/>
      <c r="G49" s="378"/>
      <c r="H49" s="378"/>
      <c r="I49" s="113"/>
      <c r="J49" s="42"/>
      <c r="K49" s="45"/>
    </row>
    <row r="50" spans="2:11" s="1" customFormat="1" ht="14.45" customHeight="1">
      <c r="B50" s="41"/>
      <c r="C50" s="37" t="s">
        <v>2385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23.25" customHeight="1">
      <c r="B51" s="41"/>
      <c r="C51" s="42"/>
      <c r="D51" s="42"/>
      <c r="E51" s="377" t="str">
        <f>E11</f>
        <v>05-03 - Domácí telefon</v>
      </c>
      <c r="F51" s="378"/>
      <c r="G51" s="378"/>
      <c r="H51" s="378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14" t="s">
        <v>25</v>
      </c>
      <c r="J53" s="115" t="str">
        <f>IF(J14="","",J14)</f>
        <v>03.05.2017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14" t="s">
        <v>32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138</v>
      </c>
      <c r="D58" s="127"/>
      <c r="E58" s="127"/>
      <c r="F58" s="127"/>
      <c r="G58" s="127"/>
      <c r="H58" s="127"/>
      <c r="I58" s="138"/>
      <c r="J58" s="139" t="s">
        <v>139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140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141</v>
      </c>
    </row>
    <row r="61" spans="2:11" s="8" customFormat="1" ht="24.95" customHeight="1">
      <c r="B61" s="142"/>
      <c r="C61" s="143"/>
      <c r="D61" s="144" t="s">
        <v>206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2536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145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1" t="str">
        <f>E7</f>
        <v>Mateřská školka Košetice</v>
      </c>
      <c r="F72" s="372"/>
      <c r="G72" s="372"/>
      <c r="H72" s="372"/>
      <c r="L72" s="41"/>
    </row>
    <row r="73" spans="2:12" ht="15">
      <c r="B73" s="28"/>
      <c r="C73" s="63" t="s">
        <v>135</v>
      </c>
      <c r="L73" s="28"/>
    </row>
    <row r="74" spans="2:12" s="1" customFormat="1" ht="22.5" customHeight="1">
      <c r="B74" s="41"/>
      <c r="E74" s="371" t="s">
        <v>2384</v>
      </c>
      <c r="F74" s="373"/>
      <c r="G74" s="373"/>
      <c r="H74" s="373"/>
      <c r="L74" s="41"/>
    </row>
    <row r="75" spans="2:12" s="1" customFormat="1" ht="14.45" customHeight="1">
      <c r="B75" s="41"/>
      <c r="C75" s="63" t="s">
        <v>2385</v>
      </c>
      <c r="L75" s="41"/>
    </row>
    <row r="76" spans="2:12" s="1" customFormat="1" ht="23.25" customHeight="1">
      <c r="B76" s="41"/>
      <c r="E76" s="345" t="str">
        <f>E11</f>
        <v>05-03 - Domácí telefon</v>
      </c>
      <c r="F76" s="373"/>
      <c r="G76" s="373"/>
      <c r="H76" s="373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 t="str">
        <f>IF(J14="","",J14)</f>
        <v>03.05.2017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27</v>
      </c>
      <c r="F80" s="156" t="str">
        <f>E17</f>
        <v xml:space="preserve"> </v>
      </c>
      <c r="I80" s="157" t="s">
        <v>32</v>
      </c>
      <c r="J80" s="156" t="str">
        <f>E23</f>
        <v xml:space="preserve"> 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146</v>
      </c>
      <c r="D83" s="160" t="s">
        <v>54</v>
      </c>
      <c r="E83" s="160" t="s">
        <v>50</v>
      </c>
      <c r="F83" s="160" t="s">
        <v>147</v>
      </c>
      <c r="G83" s="160" t="s">
        <v>148</v>
      </c>
      <c r="H83" s="160" t="s">
        <v>149</v>
      </c>
      <c r="I83" s="161" t="s">
        <v>150</v>
      </c>
      <c r="J83" s="160" t="s">
        <v>139</v>
      </c>
      <c r="K83" s="162" t="s">
        <v>151</v>
      </c>
      <c r="L83" s="158"/>
      <c r="M83" s="73" t="s">
        <v>152</v>
      </c>
      <c r="N83" s="74" t="s">
        <v>39</v>
      </c>
      <c r="O83" s="74" t="s">
        <v>153</v>
      </c>
      <c r="P83" s="74" t="s">
        <v>154</v>
      </c>
      <c r="Q83" s="74" t="s">
        <v>155</v>
      </c>
      <c r="R83" s="74" t="s">
        <v>156</v>
      </c>
      <c r="S83" s="74" t="s">
        <v>157</v>
      </c>
      <c r="T83" s="75" t="s">
        <v>158</v>
      </c>
    </row>
    <row r="84" spans="2:63" s="1" customFormat="1" ht="29.25" customHeight="1">
      <c r="B84" s="41"/>
      <c r="C84" s="77" t="s">
        <v>140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0.0074600000000000005</v>
      </c>
      <c r="S84" s="68"/>
      <c r="T84" s="165">
        <f>T85</f>
        <v>0</v>
      </c>
      <c r="AT84" s="24" t="s">
        <v>68</v>
      </c>
      <c r="AU84" s="24" t="s">
        <v>141</v>
      </c>
      <c r="BK84" s="166">
        <f>BK85</f>
        <v>0</v>
      </c>
    </row>
    <row r="85" spans="2:63" s="11" customFormat="1" ht="37.35" customHeight="1">
      <c r="B85" s="167"/>
      <c r="D85" s="168" t="s">
        <v>68</v>
      </c>
      <c r="E85" s="169" t="s">
        <v>270</v>
      </c>
      <c r="F85" s="169" t="s">
        <v>271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0.0074600000000000005</v>
      </c>
      <c r="S85" s="173"/>
      <c r="T85" s="175">
        <f>T86</f>
        <v>0</v>
      </c>
      <c r="AR85" s="168" t="s">
        <v>79</v>
      </c>
      <c r="AT85" s="176" t="s">
        <v>68</v>
      </c>
      <c r="AU85" s="176" t="s">
        <v>69</v>
      </c>
      <c r="AY85" s="168" t="s">
        <v>161</v>
      </c>
      <c r="BK85" s="177">
        <f>BK86</f>
        <v>0</v>
      </c>
    </row>
    <row r="86" spans="2:63" s="11" customFormat="1" ht="19.9" customHeight="1">
      <c r="B86" s="167"/>
      <c r="D86" s="178" t="s">
        <v>68</v>
      </c>
      <c r="E86" s="179" t="s">
        <v>2537</v>
      </c>
      <c r="F86" s="179" t="s">
        <v>2538</v>
      </c>
      <c r="I86" s="170"/>
      <c r="J86" s="180">
        <f>BK86</f>
        <v>0</v>
      </c>
      <c r="L86" s="167"/>
      <c r="M86" s="172"/>
      <c r="N86" s="173"/>
      <c r="O86" s="173"/>
      <c r="P86" s="174">
        <f>SUM(P87:P102)</f>
        <v>0</v>
      </c>
      <c r="Q86" s="173"/>
      <c r="R86" s="174">
        <f>SUM(R87:R102)</f>
        <v>0.0074600000000000005</v>
      </c>
      <c r="S86" s="173"/>
      <c r="T86" s="175">
        <f>SUM(T87:T102)</f>
        <v>0</v>
      </c>
      <c r="AR86" s="168" t="s">
        <v>79</v>
      </c>
      <c r="AT86" s="176" t="s">
        <v>68</v>
      </c>
      <c r="AU86" s="176" t="s">
        <v>77</v>
      </c>
      <c r="AY86" s="168" t="s">
        <v>161</v>
      </c>
      <c r="BK86" s="177">
        <f>SUM(BK87:BK102)</f>
        <v>0</v>
      </c>
    </row>
    <row r="87" spans="2:65" s="1" customFormat="1" ht="22.5" customHeight="1">
      <c r="B87" s="181"/>
      <c r="C87" s="182" t="s">
        <v>77</v>
      </c>
      <c r="D87" s="182" t="s">
        <v>165</v>
      </c>
      <c r="E87" s="183" t="s">
        <v>2539</v>
      </c>
      <c r="F87" s="184" t="s">
        <v>2540</v>
      </c>
      <c r="G87" s="185" t="s">
        <v>231</v>
      </c>
      <c r="H87" s="186">
        <v>110</v>
      </c>
      <c r="I87" s="187"/>
      <c r="J87" s="188">
        <f>ROUND(I87*H87,2)</f>
        <v>0</v>
      </c>
      <c r="K87" s="184" t="s">
        <v>169</v>
      </c>
      <c r="L87" s="41"/>
      <c r="M87" s="189" t="s">
        <v>5</v>
      </c>
      <c r="N87" s="190" t="s">
        <v>40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277</v>
      </c>
      <c r="AT87" s="24" t="s">
        <v>165</v>
      </c>
      <c r="AU87" s="24" t="s">
        <v>79</v>
      </c>
      <c r="AY87" s="24" t="s">
        <v>161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77</v>
      </c>
      <c r="BK87" s="193">
        <f>ROUND(I87*H87,2)</f>
        <v>0</v>
      </c>
      <c r="BL87" s="24" t="s">
        <v>277</v>
      </c>
      <c r="BM87" s="24" t="s">
        <v>2577</v>
      </c>
    </row>
    <row r="88" spans="2:65" s="1" customFormat="1" ht="22.5" customHeight="1">
      <c r="B88" s="181"/>
      <c r="C88" s="234" t="s">
        <v>79</v>
      </c>
      <c r="D88" s="234" t="s">
        <v>513</v>
      </c>
      <c r="E88" s="235" t="s">
        <v>2542</v>
      </c>
      <c r="F88" s="236" t="s">
        <v>2543</v>
      </c>
      <c r="G88" s="237" t="s">
        <v>231</v>
      </c>
      <c r="H88" s="238">
        <v>110</v>
      </c>
      <c r="I88" s="239"/>
      <c r="J88" s="240">
        <f>ROUND(I88*H88,2)</f>
        <v>0</v>
      </c>
      <c r="K88" s="236" t="s">
        <v>169</v>
      </c>
      <c r="L88" s="241"/>
      <c r="M88" s="242" t="s">
        <v>5</v>
      </c>
      <c r="N88" s="243" t="s">
        <v>40</v>
      </c>
      <c r="O88" s="42"/>
      <c r="P88" s="191">
        <f>O88*H88</f>
        <v>0</v>
      </c>
      <c r="Q88" s="191">
        <v>4E-05</v>
      </c>
      <c r="R88" s="191">
        <f>Q88*H88</f>
        <v>0.0044</v>
      </c>
      <c r="S88" s="191">
        <v>0</v>
      </c>
      <c r="T88" s="192">
        <f>S88*H88</f>
        <v>0</v>
      </c>
      <c r="AR88" s="24" t="s">
        <v>1073</v>
      </c>
      <c r="AT88" s="24" t="s">
        <v>513</v>
      </c>
      <c r="AU88" s="24" t="s">
        <v>79</v>
      </c>
      <c r="AY88" s="24" t="s">
        <v>161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4" t="s">
        <v>77</v>
      </c>
      <c r="BK88" s="193">
        <f>ROUND(I88*H88,2)</f>
        <v>0</v>
      </c>
      <c r="BL88" s="24" t="s">
        <v>277</v>
      </c>
      <c r="BM88" s="24" t="s">
        <v>2578</v>
      </c>
    </row>
    <row r="89" spans="2:47" s="1" customFormat="1" ht="27">
      <c r="B89" s="41"/>
      <c r="D89" s="199" t="s">
        <v>623</v>
      </c>
      <c r="F89" s="247" t="s">
        <v>2545</v>
      </c>
      <c r="I89" s="245"/>
      <c r="L89" s="41"/>
      <c r="M89" s="246"/>
      <c r="N89" s="42"/>
      <c r="O89" s="42"/>
      <c r="P89" s="42"/>
      <c r="Q89" s="42"/>
      <c r="R89" s="42"/>
      <c r="S89" s="42"/>
      <c r="T89" s="70"/>
      <c r="AT89" s="24" t="s">
        <v>623</v>
      </c>
      <c r="AU89" s="24" t="s">
        <v>79</v>
      </c>
    </row>
    <row r="90" spans="2:51" s="12" customFormat="1" ht="13.5">
      <c r="B90" s="198"/>
      <c r="D90" s="208" t="s">
        <v>217</v>
      </c>
      <c r="E90" s="217" t="s">
        <v>5</v>
      </c>
      <c r="F90" s="218" t="s">
        <v>2579</v>
      </c>
      <c r="H90" s="219">
        <v>110</v>
      </c>
      <c r="I90" s="203"/>
      <c r="L90" s="198"/>
      <c r="M90" s="204"/>
      <c r="N90" s="205"/>
      <c r="O90" s="205"/>
      <c r="P90" s="205"/>
      <c r="Q90" s="205"/>
      <c r="R90" s="205"/>
      <c r="S90" s="205"/>
      <c r="T90" s="206"/>
      <c r="AT90" s="200" t="s">
        <v>217</v>
      </c>
      <c r="AU90" s="200" t="s">
        <v>79</v>
      </c>
      <c r="AV90" s="12" t="s">
        <v>79</v>
      </c>
      <c r="AW90" s="12" t="s">
        <v>33</v>
      </c>
      <c r="AX90" s="12" t="s">
        <v>77</v>
      </c>
      <c r="AY90" s="200" t="s">
        <v>161</v>
      </c>
    </row>
    <row r="91" spans="2:65" s="1" customFormat="1" ht="31.5" customHeight="1">
      <c r="B91" s="181"/>
      <c r="C91" s="182" t="s">
        <v>253</v>
      </c>
      <c r="D91" s="182" t="s">
        <v>165</v>
      </c>
      <c r="E91" s="183" t="s">
        <v>2547</v>
      </c>
      <c r="F91" s="184" t="s">
        <v>2548</v>
      </c>
      <c r="G91" s="185" t="s">
        <v>416</v>
      </c>
      <c r="H91" s="186">
        <v>14</v>
      </c>
      <c r="I91" s="187"/>
      <c r="J91" s="188">
        <f>ROUND(I91*H91,2)</f>
        <v>0</v>
      </c>
      <c r="K91" s="184" t="s">
        <v>169</v>
      </c>
      <c r="L91" s="41"/>
      <c r="M91" s="189" t="s">
        <v>5</v>
      </c>
      <c r="N91" s="190" t="s">
        <v>40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277</v>
      </c>
      <c r="AT91" s="24" t="s">
        <v>165</v>
      </c>
      <c r="AU91" s="24" t="s">
        <v>79</v>
      </c>
      <c r="AY91" s="24" t="s">
        <v>161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77</v>
      </c>
      <c r="BK91" s="193">
        <f>ROUND(I91*H91,2)</f>
        <v>0</v>
      </c>
      <c r="BL91" s="24" t="s">
        <v>277</v>
      </c>
      <c r="BM91" s="24" t="s">
        <v>2580</v>
      </c>
    </row>
    <row r="92" spans="2:65" s="1" customFormat="1" ht="22.5" customHeight="1">
      <c r="B92" s="181"/>
      <c r="C92" s="234" t="s">
        <v>211</v>
      </c>
      <c r="D92" s="234" t="s">
        <v>513</v>
      </c>
      <c r="E92" s="235" t="s">
        <v>2406</v>
      </c>
      <c r="F92" s="236" t="s">
        <v>2407</v>
      </c>
      <c r="G92" s="237" t="s">
        <v>416</v>
      </c>
      <c r="H92" s="238">
        <v>14</v>
      </c>
      <c r="I92" s="239"/>
      <c r="J92" s="240">
        <f>ROUND(I92*H92,2)</f>
        <v>0</v>
      </c>
      <c r="K92" s="236" t="s">
        <v>169</v>
      </c>
      <c r="L92" s="241"/>
      <c r="M92" s="242" t="s">
        <v>5</v>
      </c>
      <c r="N92" s="243" t="s">
        <v>40</v>
      </c>
      <c r="O92" s="42"/>
      <c r="P92" s="191">
        <f>O92*H92</f>
        <v>0</v>
      </c>
      <c r="Q92" s="191">
        <v>9E-05</v>
      </c>
      <c r="R92" s="191">
        <f>Q92*H92</f>
        <v>0.00126</v>
      </c>
      <c r="S92" s="191">
        <v>0</v>
      </c>
      <c r="T92" s="192">
        <f>S92*H92</f>
        <v>0</v>
      </c>
      <c r="AR92" s="24" t="s">
        <v>1073</v>
      </c>
      <c r="AT92" s="24" t="s">
        <v>513</v>
      </c>
      <c r="AU92" s="24" t="s">
        <v>79</v>
      </c>
      <c r="AY92" s="24" t="s">
        <v>161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77</v>
      </c>
      <c r="BK92" s="193">
        <f>ROUND(I92*H92,2)</f>
        <v>0</v>
      </c>
      <c r="BL92" s="24" t="s">
        <v>277</v>
      </c>
      <c r="BM92" s="24" t="s">
        <v>2581</v>
      </c>
    </row>
    <row r="93" spans="2:47" s="1" customFormat="1" ht="27">
      <c r="B93" s="41"/>
      <c r="D93" s="208" t="s">
        <v>623</v>
      </c>
      <c r="F93" s="244" t="s">
        <v>2409</v>
      </c>
      <c r="I93" s="245"/>
      <c r="L93" s="41"/>
      <c r="M93" s="246"/>
      <c r="N93" s="42"/>
      <c r="O93" s="42"/>
      <c r="P93" s="42"/>
      <c r="Q93" s="42"/>
      <c r="R93" s="42"/>
      <c r="S93" s="42"/>
      <c r="T93" s="70"/>
      <c r="AT93" s="24" t="s">
        <v>623</v>
      </c>
      <c r="AU93" s="24" t="s">
        <v>79</v>
      </c>
    </row>
    <row r="94" spans="2:65" s="1" customFormat="1" ht="22.5" customHeight="1">
      <c r="B94" s="181"/>
      <c r="C94" s="182" t="s">
        <v>260</v>
      </c>
      <c r="D94" s="182" t="s">
        <v>165</v>
      </c>
      <c r="E94" s="183" t="s">
        <v>2561</v>
      </c>
      <c r="F94" s="184" t="s">
        <v>2562</v>
      </c>
      <c r="G94" s="185" t="s">
        <v>231</v>
      </c>
      <c r="H94" s="186">
        <v>90</v>
      </c>
      <c r="I94" s="187"/>
      <c r="J94" s="188">
        <f>ROUND(I94*H94,2)</f>
        <v>0</v>
      </c>
      <c r="K94" s="184" t="s">
        <v>169</v>
      </c>
      <c r="L94" s="41"/>
      <c r="M94" s="189" t="s">
        <v>5</v>
      </c>
      <c r="N94" s="190" t="s">
        <v>40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277</v>
      </c>
      <c r="AT94" s="24" t="s">
        <v>165</v>
      </c>
      <c r="AU94" s="24" t="s">
        <v>79</v>
      </c>
      <c r="AY94" s="24" t="s">
        <v>161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77</v>
      </c>
      <c r="BK94" s="193">
        <f>ROUND(I94*H94,2)</f>
        <v>0</v>
      </c>
      <c r="BL94" s="24" t="s">
        <v>277</v>
      </c>
      <c r="BM94" s="24" t="s">
        <v>2582</v>
      </c>
    </row>
    <row r="95" spans="2:65" s="1" customFormat="1" ht="22.5" customHeight="1">
      <c r="B95" s="181"/>
      <c r="C95" s="234" t="s">
        <v>180</v>
      </c>
      <c r="D95" s="234" t="s">
        <v>513</v>
      </c>
      <c r="E95" s="235" t="s">
        <v>2564</v>
      </c>
      <c r="F95" s="236" t="s">
        <v>2565</v>
      </c>
      <c r="G95" s="237" t="s">
        <v>231</v>
      </c>
      <c r="H95" s="238">
        <v>90</v>
      </c>
      <c r="I95" s="239"/>
      <c r="J95" s="240">
        <f>ROUND(I95*H95,2)</f>
        <v>0</v>
      </c>
      <c r="K95" s="236" t="s">
        <v>169</v>
      </c>
      <c r="L95" s="241"/>
      <c r="M95" s="242" t="s">
        <v>5</v>
      </c>
      <c r="N95" s="243" t="s">
        <v>40</v>
      </c>
      <c r="O95" s="42"/>
      <c r="P95" s="191">
        <f>O95*H95</f>
        <v>0</v>
      </c>
      <c r="Q95" s="191">
        <v>2E-05</v>
      </c>
      <c r="R95" s="191">
        <f>Q95*H95</f>
        <v>0.0018000000000000002</v>
      </c>
      <c r="S95" s="191">
        <v>0</v>
      </c>
      <c r="T95" s="192">
        <f>S95*H95</f>
        <v>0</v>
      </c>
      <c r="AR95" s="24" t="s">
        <v>1073</v>
      </c>
      <c r="AT95" s="24" t="s">
        <v>513</v>
      </c>
      <c r="AU95" s="24" t="s">
        <v>79</v>
      </c>
      <c r="AY95" s="24" t="s">
        <v>161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77</v>
      </c>
      <c r="BK95" s="193">
        <f>ROUND(I95*H95,2)</f>
        <v>0</v>
      </c>
      <c r="BL95" s="24" t="s">
        <v>277</v>
      </c>
      <c r="BM95" s="24" t="s">
        <v>2583</v>
      </c>
    </row>
    <row r="96" spans="2:47" s="1" customFormat="1" ht="27">
      <c r="B96" s="41"/>
      <c r="D96" s="208" t="s">
        <v>623</v>
      </c>
      <c r="F96" s="244" t="s">
        <v>2567</v>
      </c>
      <c r="I96" s="245"/>
      <c r="L96" s="41"/>
      <c r="M96" s="246"/>
      <c r="N96" s="42"/>
      <c r="O96" s="42"/>
      <c r="P96" s="42"/>
      <c r="Q96" s="42"/>
      <c r="R96" s="42"/>
      <c r="S96" s="42"/>
      <c r="T96" s="70"/>
      <c r="AT96" s="24" t="s">
        <v>623</v>
      </c>
      <c r="AU96" s="24" t="s">
        <v>79</v>
      </c>
    </row>
    <row r="97" spans="2:65" s="1" customFormat="1" ht="22.5" customHeight="1">
      <c r="B97" s="181"/>
      <c r="C97" s="182" t="s">
        <v>11</v>
      </c>
      <c r="D97" s="182" t="s">
        <v>165</v>
      </c>
      <c r="E97" s="183" t="s">
        <v>2584</v>
      </c>
      <c r="F97" s="184" t="s">
        <v>2585</v>
      </c>
      <c r="G97" s="185" t="s">
        <v>416</v>
      </c>
      <c r="H97" s="186">
        <v>1</v>
      </c>
      <c r="I97" s="187"/>
      <c r="J97" s="188">
        <f aca="true" t="shared" si="0" ref="J97:J102">ROUND(I97*H97,2)</f>
        <v>0</v>
      </c>
      <c r="K97" s="184" t="s">
        <v>169</v>
      </c>
      <c r="L97" s="41"/>
      <c r="M97" s="189" t="s">
        <v>5</v>
      </c>
      <c r="N97" s="190" t="s">
        <v>40</v>
      </c>
      <c r="O97" s="42"/>
      <c r="P97" s="191">
        <f aca="true" t="shared" si="1" ref="P97:P102">O97*H97</f>
        <v>0</v>
      </c>
      <c r="Q97" s="191">
        <v>0</v>
      </c>
      <c r="R97" s="191">
        <f aca="true" t="shared" si="2" ref="R97:R102">Q97*H97</f>
        <v>0</v>
      </c>
      <c r="S97" s="191">
        <v>0</v>
      </c>
      <c r="T97" s="192">
        <f aca="true" t="shared" si="3" ref="T97:T102">S97*H97</f>
        <v>0</v>
      </c>
      <c r="AR97" s="24" t="s">
        <v>277</v>
      </c>
      <c r="AT97" s="24" t="s">
        <v>165</v>
      </c>
      <c r="AU97" s="24" t="s">
        <v>79</v>
      </c>
      <c r="AY97" s="24" t="s">
        <v>161</v>
      </c>
      <c r="BE97" s="193">
        <f aca="true" t="shared" si="4" ref="BE97:BE102">IF(N97="základní",J97,0)</f>
        <v>0</v>
      </c>
      <c r="BF97" s="193">
        <f aca="true" t="shared" si="5" ref="BF97:BF102">IF(N97="snížená",J97,0)</f>
        <v>0</v>
      </c>
      <c r="BG97" s="193">
        <f aca="true" t="shared" si="6" ref="BG97:BG102">IF(N97="zákl. přenesená",J97,0)</f>
        <v>0</v>
      </c>
      <c r="BH97" s="193">
        <f aca="true" t="shared" si="7" ref="BH97:BH102">IF(N97="sníž. přenesená",J97,0)</f>
        <v>0</v>
      </c>
      <c r="BI97" s="193">
        <f aca="true" t="shared" si="8" ref="BI97:BI102">IF(N97="nulová",J97,0)</f>
        <v>0</v>
      </c>
      <c r="BJ97" s="24" t="s">
        <v>77</v>
      </c>
      <c r="BK97" s="193">
        <f aca="true" t="shared" si="9" ref="BK97:BK102">ROUND(I97*H97,2)</f>
        <v>0</v>
      </c>
      <c r="BL97" s="24" t="s">
        <v>277</v>
      </c>
      <c r="BM97" s="24" t="s">
        <v>2586</v>
      </c>
    </row>
    <row r="98" spans="2:65" s="1" customFormat="1" ht="22.5" customHeight="1">
      <c r="B98" s="181"/>
      <c r="C98" s="234" t="s">
        <v>277</v>
      </c>
      <c r="D98" s="234" t="s">
        <v>513</v>
      </c>
      <c r="E98" s="235" t="s">
        <v>2587</v>
      </c>
      <c r="F98" s="236" t="s">
        <v>2588</v>
      </c>
      <c r="G98" s="237" t="s">
        <v>168</v>
      </c>
      <c r="H98" s="238">
        <v>1</v>
      </c>
      <c r="I98" s="239"/>
      <c r="J98" s="240">
        <f t="shared" si="0"/>
        <v>0</v>
      </c>
      <c r="K98" s="236" t="s">
        <v>5</v>
      </c>
      <c r="L98" s="241"/>
      <c r="M98" s="242" t="s">
        <v>5</v>
      </c>
      <c r="N98" s="243" t="s">
        <v>40</v>
      </c>
      <c r="O98" s="42"/>
      <c r="P98" s="191">
        <f t="shared" si="1"/>
        <v>0</v>
      </c>
      <c r="Q98" s="191">
        <v>0</v>
      </c>
      <c r="R98" s="191">
        <f t="shared" si="2"/>
        <v>0</v>
      </c>
      <c r="S98" s="191">
        <v>0</v>
      </c>
      <c r="T98" s="192">
        <f t="shared" si="3"/>
        <v>0</v>
      </c>
      <c r="AR98" s="24" t="s">
        <v>1073</v>
      </c>
      <c r="AT98" s="24" t="s">
        <v>513</v>
      </c>
      <c r="AU98" s="24" t="s">
        <v>79</v>
      </c>
      <c r="AY98" s="24" t="s">
        <v>161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24" t="s">
        <v>77</v>
      </c>
      <c r="BK98" s="193">
        <f t="shared" si="9"/>
        <v>0</v>
      </c>
      <c r="BL98" s="24" t="s">
        <v>277</v>
      </c>
      <c r="BM98" s="24" t="s">
        <v>2589</v>
      </c>
    </row>
    <row r="99" spans="2:65" s="1" customFormat="1" ht="22.5" customHeight="1">
      <c r="B99" s="181"/>
      <c r="C99" s="182" t="s">
        <v>274</v>
      </c>
      <c r="D99" s="182" t="s">
        <v>165</v>
      </c>
      <c r="E99" s="183" t="s">
        <v>2590</v>
      </c>
      <c r="F99" s="184" t="s">
        <v>2591</v>
      </c>
      <c r="G99" s="185" t="s">
        <v>416</v>
      </c>
      <c r="H99" s="186">
        <v>4</v>
      </c>
      <c r="I99" s="187"/>
      <c r="J99" s="188">
        <f t="shared" si="0"/>
        <v>0</v>
      </c>
      <c r="K99" s="184" t="s">
        <v>169</v>
      </c>
      <c r="L99" s="41"/>
      <c r="M99" s="189" t="s">
        <v>5</v>
      </c>
      <c r="N99" s="190" t="s">
        <v>40</v>
      </c>
      <c r="O99" s="42"/>
      <c r="P99" s="191">
        <f t="shared" si="1"/>
        <v>0</v>
      </c>
      <c r="Q99" s="191">
        <v>0</v>
      </c>
      <c r="R99" s="191">
        <f t="shared" si="2"/>
        <v>0</v>
      </c>
      <c r="S99" s="191">
        <v>0</v>
      </c>
      <c r="T99" s="192">
        <f t="shared" si="3"/>
        <v>0</v>
      </c>
      <c r="AR99" s="24" t="s">
        <v>277</v>
      </c>
      <c r="AT99" s="24" t="s">
        <v>165</v>
      </c>
      <c r="AU99" s="24" t="s">
        <v>79</v>
      </c>
      <c r="AY99" s="24" t="s">
        <v>161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24" t="s">
        <v>77</v>
      </c>
      <c r="BK99" s="193">
        <f t="shared" si="9"/>
        <v>0</v>
      </c>
      <c r="BL99" s="24" t="s">
        <v>277</v>
      </c>
      <c r="BM99" s="24" t="s">
        <v>2592</v>
      </c>
    </row>
    <row r="100" spans="2:65" s="1" customFormat="1" ht="22.5" customHeight="1">
      <c r="B100" s="181"/>
      <c r="C100" s="234" t="s">
        <v>479</v>
      </c>
      <c r="D100" s="234" t="s">
        <v>513</v>
      </c>
      <c r="E100" s="235" t="s">
        <v>2593</v>
      </c>
      <c r="F100" s="236" t="s">
        <v>2594</v>
      </c>
      <c r="G100" s="237" t="s">
        <v>168</v>
      </c>
      <c r="H100" s="238">
        <v>4</v>
      </c>
      <c r="I100" s="239"/>
      <c r="J100" s="240">
        <f t="shared" si="0"/>
        <v>0</v>
      </c>
      <c r="K100" s="236" t="s">
        <v>5</v>
      </c>
      <c r="L100" s="241"/>
      <c r="M100" s="242" t="s">
        <v>5</v>
      </c>
      <c r="N100" s="243" t="s">
        <v>40</v>
      </c>
      <c r="O100" s="42"/>
      <c r="P100" s="191">
        <f t="shared" si="1"/>
        <v>0</v>
      </c>
      <c r="Q100" s="191">
        <v>0</v>
      </c>
      <c r="R100" s="191">
        <f t="shared" si="2"/>
        <v>0</v>
      </c>
      <c r="S100" s="191">
        <v>0</v>
      </c>
      <c r="T100" s="192">
        <f t="shared" si="3"/>
        <v>0</v>
      </c>
      <c r="AR100" s="24" t="s">
        <v>1073</v>
      </c>
      <c r="AT100" s="24" t="s">
        <v>513</v>
      </c>
      <c r="AU100" s="24" t="s">
        <v>79</v>
      </c>
      <c r="AY100" s="24" t="s">
        <v>161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24" t="s">
        <v>77</v>
      </c>
      <c r="BK100" s="193">
        <f t="shared" si="9"/>
        <v>0</v>
      </c>
      <c r="BL100" s="24" t="s">
        <v>277</v>
      </c>
      <c r="BM100" s="24" t="s">
        <v>2595</v>
      </c>
    </row>
    <row r="101" spans="2:65" s="1" customFormat="1" ht="22.5" customHeight="1">
      <c r="B101" s="181"/>
      <c r="C101" s="182" t="s">
        <v>172</v>
      </c>
      <c r="D101" s="182" t="s">
        <v>165</v>
      </c>
      <c r="E101" s="183" t="s">
        <v>2596</v>
      </c>
      <c r="F101" s="184" t="s">
        <v>2597</v>
      </c>
      <c r="G101" s="185" t="s">
        <v>416</v>
      </c>
      <c r="H101" s="186">
        <v>1</v>
      </c>
      <c r="I101" s="187"/>
      <c r="J101" s="188">
        <f t="shared" si="0"/>
        <v>0</v>
      </c>
      <c r="K101" s="184" t="s">
        <v>169</v>
      </c>
      <c r="L101" s="41"/>
      <c r="M101" s="189" t="s">
        <v>5</v>
      </c>
      <c r="N101" s="190" t="s">
        <v>40</v>
      </c>
      <c r="O101" s="42"/>
      <c r="P101" s="191">
        <f t="shared" si="1"/>
        <v>0</v>
      </c>
      <c r="Q101" s="191">
        <v>0</v>
      </c>
      <c r="R101" s="191">
        <f t="shared" si="2"/>
        <v>0</v>
      </c>
      <c r="S101" s="191">
        <v>0</v>
      </c>
      <c r="T101" s="192">
        <f t="shared" si="3"/>
        <v>0</v>
      </c>
      <c r="AR101" s="24" t="s">
        <v>277</v>
      </c>
      <c r="AT101" s="24" t="s">
        <v>165</v>
      </c>
      <c r="AU101" s="24" t="s">
        <v>79</v>
      </c>
      <c r="AY101" s="24" t="s">
        <v>161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24" t="s">
        <v>77</v>
      </c>
      <c r="BK101" s="193">
        <f t="shared" si="9"/>
        <v>0</v>
      </c>
      <c r="BL101" s="24" t="s">
        <v>277</v>
      </c>
      <c r="BM101" s="24" t="s">
        <v>2598</v>
      </c>
    </row>
    <row r="102" spans="2:65" s="1" customFormat="1" ht="22.5" customHeight="1">
      <c r="B102" s="181"/>
      <c r="C102" s="234" t="s">
        <v>176</v>
      </c>
      <c r="D102" s="234" t="s">
        <v>513</v>
      </c>
      <c r="E102" s="235" t="s">
        <v>2599</v>
      </c>
      <c r="F102" s="236" t="s">
        <v>2600</v>
      </c>
      <c r="G102" s="237" t="s">
        <v>168</v>
      </c>
      <c r="H102" s="238">
        <v>1</v>
      </c>
      <c r="I102" s="239"/>
      <c r="J102" s="240">
        <f t="shared" si="0"/>
        <v>0</v>
      </c>
      <c r="K102" s="236" t="s">
        <v>5</v>
      </c>
      <c r="L102" s="241"/>
      <c r="M102" s="242" t="s">
        <v>5</v>
      </c>
      <c r="N102" s="249" t="s">
        <v>40</v>
      </c>
      <c r="O102" s="195"/>
      <c r="P102" s="196">
        <f t="shared" si="1"/>
        <v>0</v>
      </c>
      <c r="Q102" s="196">
        <v>0</v>
      </c>
      <c r="R102" s="196">
        <f t="shared" si="2"/>
        <v>0</v>
      </c>
      <c r="S102" s="196">
        <v>0</v>
      </c>
      <c r="T102" s="197">
        <f t="shared" si="3"/>
        <v>0</v>
      </c>
      <c r="AR102" s="24" t="s">
        <v>1073</v>
      </c>
      <c r="AT102" s="24" t="s">
        <v>513</v>
      </c>
      <c r="AU102" s="24" t="s">
        <v>79</v>
      </c>
      <c r="AY102" s="24" t="s">
        <v>161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4" t="s">
        <v>77</v>
      </c>
      <c r="BK102" s="193">
        <f t="shared" si="9"/>
        <v>0</v>
      </c>
      <c r="BL102" s="24" t="s">
        <v>277</v>
      </c>
      <c r="BM102" s="24" t="s">
        <v>2601</v>
      </c>
    </row>
    <row r="103" spans="2:12" s="1" customFormat="1" ht="6.95" customHeight="1">
      <c r="B103" s="56"/>
      <c r="C103" s="57"/>
      <c r="D103" s="57"/>
      <c r="E103" s="57"/>
      <c r="F103" s="57"/>
      <c r="G103" s="57"/>
      <c r="H103" s="57"/>
      <c r="I103" s="134"/>
      <c r="J103" s="57"/>
      <c r="K103" s="57"/>
      <c r="L103" s="41"/>
    </row>
  </sheetData>
  <autoFilter ref="C83:K102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spravce-PC\spravce</dc:creator>
  <cp:keywords/>
  <dc:description/>
  <cp:lastModifiedBy>Sida</cp:lastModifiedBy>
  <dcterms:created xsi:type="dcterms:W3CDTF">2017-05-31T17:32:02Z</dcterms:created>
  <dcterms:modified xsi:type="dcterms:W3CDTF">2017-06-08T13:41:01Z</dcterms:modified>
  <cp:category/>
  <cp:version/>
  <cp:contentType/>
  <cp:contentStatus/>
</cp:coreProperties>
</file>